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rginNEBIOGLU\Desktop\"/>
    </mc:Choice>
  </mc:AlternateContent>
  <bookViews>
    <workbookView xWindow="0" yWindow="195" windowWidth="20400" windowHeight="7875" tabRatio="961"/>
  </bookViews>
  <sheets>
    <sheet name="KUR_OK" sheetId="8" r:id="rId1"/>
    <sheet name="YER_YER_OK" sheetId="9" r:id="rId2"/>
    <sheet name="OK_ÖN" sheetId="19" r:id="rId3"/>
    <sheet name="İLK." sheetId="20" r:id="rId4"/>
    <sheet name="ORTOK." sheetId="21" r:id="rId5"/>
    <sheet name="LİSE." sheetId="22" r:id="rId6"/>
    <sheet name="BİR_SIN" sheetId="4" r:id="rId7"/>
    <sheet name="OK_DER_ÖĞ_SAYI" sheetId="10" r:id="rId8"/>
    <sheet name="İLÇE_BAZINDA_ÖĞ_SAY" sheetId="11" r:id="rId9"/>
    <sheet name="SINIF_BAZI_ÖĞ" sheetId="12" r:id="rId10"/>
    <sheet name="DER_BAŞ_DÜŞ_ÖĞ" sheetId="13" r:id="rId11"/>
    <sheet name="İL_İLÇE_NÜF" sheetId="14" r:id="rId12"/>
    <sheet name="İLÇE_BAZIN_ÖĞ_DEĞ" sheetId="17" r:id="rId13"/>
    <sheet name="İL_İLÇE_ÇAĞ_NÜF" sheetId="15" r:id="rId14"/>
    <sheet name="OKUR_YAZAR" sheetId="16" r:id="rId15"/>
    <sheet name="OKULLAŞMA" sheetId="18" r:id="rId16"/>
    <sheet name="ÖĞRT" sheetId="23" r:id="rId17"/>
    <sheet name="PER" sheetId="24" r:id="rId18"/>
  </sheets>
  <definedNames>
    <definedName name="_xlnm._FilterDatabase" localSheetId="6" hidden="1">BİR_SIN!$A$2:$L$80</definedName>
    <definedName name="_xlnm._FilterDatabase" localSheetId="3" hidden="1">İLK.!$A$2:$AH$238</definedName>
    <definedName name="_xlnm._FilterDatabase" localSheetId="5" hidden="1">LİSE.!$A$2:$AO$94</definedName>
    <definedName name="_xlnm._FilterDatabase" localSheetId="4" hidden="1">ORTOK.!$A$2:$AH$165</definedName>
    <definedName name="_xlnm._FilterDatabase" localSheetId="16" hidden="1">ÖĞRT!$A$1:$BF$503</definedName>
    <definedName name="_xlnm._FilterDatabase" localSheetId="9" hidden="1">SINIF_BAZI_ÖĞ!$A$4:$N$123</definedName>
    <definedName name="BİR">BİR_SIN!$1:$1048576</definedName>
    <definedName name="DER">#REF!</definedName>
    <definedName name="E">#REF!</definedName>
    <definedName name="KURUM_KODU">#REF!</definedName>
    <definedName name="MEZ">#REF!</definedName>
    <definedName name="MÜD">#REF!</definedName>
    <definedName name="PER">#REF!</definedName>
    <definedName name="ŞUB">#REF!</definedName>
    <definedName name="_xlnm.Print_Titles" localSheetId="6">BİR_SIN!$5:$5</definedName>
    <definedName name="_xlnm.Print_Titles" localSheetId="3">İLK.!$1:$2</definedName>
    <definedName name="_xlnm.Print_Titles" localSheetId="5">LİSE.!$1:$2</definedName>
    <definedName name="_xlnm.Print_Titles" localSheetId="2">OK_ÖN!$1:$2</definedName>
    <definedName name="_xlnm.Print_Titles" localSheetId="4">ORTOK.!$1:$2</definedName>
    <definedName name="_xlnm.Print_Titles" localSheetId="16">ÖĞRT!$1:$1</definedName>
    <definedName name="_xlnm.Print_Titles" localSheetId="17">PER!$1:$1</definedName>
    <definedName name="_xlnm.Print_Titles" localSheetId="9">SINIF_BAZI_ÖĞ!$3:$4</definedName>
    <definedName name="YENİ">#REF!</definedName>
  </definedNames>
  <calcPr calcId="162913"/>
</workbook>
</file>

<file path=xl/calcChain.xml><?xml version="1.0" encoding="utf-8"?>
<calcChain xmlns="http://schemas.openxmlformats.org/spreadsheetml/2006/main">
  <c r="E246" i="19" l="1"/>
  <c r="E240" i="19"/>
  <c r="F240" i="19"/>
  <c r="F242" i="19" s="1"/>
  <c r="G240" i="19"/>
  <c r="H240" i="19"/>
  <c r="I240" i="19"/>
  <c r="J240" i="19"/>
  <c r="J242" i="19" s="1"/>
  <c r="K240" i="19"/>
  <c r="K242" i="19" s="1"/>
  <c r="L240" i="19"/>
  <c r="M240" i="19"/>
  <c r="N240" i="19"/>
  <c r="N242" i="19" s="1"/>
  <c r="O240" i="19"/>
  <c r="P240" i="19"/>
  <c r="Q240" i="19"/>
  <c r="R240" i="19"/>
  <c r="R242" i="19" s="1"/>
  <c r="E241" i="19"/>
  <c r="E242" i="19" s="1"/>
  <c r="F241" i="19"/>
  <c r="G241" i="19"/>
  <c r="H241" i="19"/>
  <c r="H242" i="19" s="1"/>
  <c r="I241" i="19"/>
  <c r="J241" i="19"/>
  <c r="K241" i="19"/>
  <c r="L241" i="19"/>
  <c r="L242" i="19" s="1"/>
  <c r="M241" i="19"/>
  <c r="M242" i="19" s="1"/>
  <c r="N241" i="19"/>
  <c r="O241" i="19"/>
  <c r="P241" i="19"/>
  <c r="P242" i="19" s="1"/>
  <c r="Q241" i="19"/>
  <c r="R241" i="19"/>
  <c r="G242" i="19"/>
  <c r="O242" i="19"/>
  <c r="E243" i="19"/>
  <c r="F243" i="19"/>
  <c r="F246" i="19" s="1"/>
  <c r="G243" i="19"/>
  <c r="G246" i="19" s="1"/>
  <c r="H243" i="19"/>
  <c r="H246" i="19" s="1"/>
  <c r="I243" i="19"/>
  <c r="J243" i="19"/>
  <c r="K243" i="19"/>
  <c r="L243" i="19"/>
  <c r="L246" i="19" s="1"/>
  <c r="M243" i="19"/>
  <c r="N243" i="19"/>
  <c r="N246" i="19" s="1"/>
  <c r="O243" i="19"/>
  <c r="O246" i="19" s="1"/>
  <c r="P243" i="19"/>
  <c r="P246" i="19" s="1"/>
  <c r="Q243" i="19"/>
  <c r="R243" i="19"/>
  <c r="E244" i="19"/>
  <c r="F244" i="19"/>
  <c r="G244" i="19"/>
  <c r="H244" i="19"/>
  <c r="I244" i="19"/>
  <c r="J244" i="19"/>
  <c r="K244" i="19"/>
  <c r="L244" i="19"/>
  <c r="M244" i="19"/>
  <c r="M246" i="19" s="1"/>
  <c r="N244" i="19"/>
  <c r="O244" i="19"/>
  <c r="P244" i="19"/>
  <c r="Q244" i="19"/>
  <c r="R244" i="19"/>
  <c r="E245" i="19"/>
  <c r="F245" i="19"/>
  <c r="G245" i="19"/>
  <c r="H245" i="19"/>
  <c r="I245" i="19"/>
  <c r="J245" i="19"/>
  <c r="K245" i="19"/>
  <c r="L245" i="19"/>
  <c r="M245" i="19"/>
  <c r="N245" i="19"/>
  <c r="O245" i="19"/>
  <c r="P245" i="19"/>
  <c r="Q245" i="19"/>
  <c r="R245" i="19"/>
  <c r="D245" i="19"/>
  <c r="D244" i="19"/>
  <c r="D243" i="19"/>
  <c r="D240" i="19"/>
  <c r="D242" i="19" s="1"/>
  <c r="D241" i="19"/>
  <c r="K246" i="19" l="1"/>
  <c r="D246" i="19"/>
  <c r="R246" i="19"/>
  <c r="J246" i="19"/>
  <c r="Q246" i="19"/>
  <c r="Q242" i="19"/>
  <c r="I242" i="19"/>
  <c r="I246" i="19" s="1"/>
  <c r="Z23" i="17"/>
  <c r="J27" i="15" l="1"/>
  <c r="I27" i="15"/>
  <c r="M27" i="15" s="1"/>
  <c r="H27" i="15"/>
  <c r="L27" i="15" s="1"/>
  <c r="G27" i="15"/>
  <c r="K27" i="15" s="1"/>
  <c r="F27" i="15"/>
  <c r="E27" i="15"/>
  <c r="D27" i="15"/>
  <c r="C27" i="15"/>
  <c r="N26" i="15"/>
  <c r="M26" i="15"/>
  <c r="L26" i="15"/>
  <c r="K26" i="15"/>
  <c r="N25" i="15"/>
  <c r="M25" i="15"/>
  <c r="L25" i="15"/>
  <c r="K25" i="15"/>
  <c r="N27" i="15" l="1"/>
  <c r="E12" i="13"/>
  <c r="F12" i="13" s="1"/>
  <c r="G12" i="13"/>
  <c r="D59" i="13"/>
  <c r="D61" i="13" s="1"/>
  <c r="D60" i="13"/>
  <c r="C57" i="13"/>
  <c r="E57" i="13" s="1"/>
  <c r="F57" i="13" s="1"/>
  <c r="C55" i="13"/>
  <c r="E55" i="13" s="1"/>
  <c r="F55" i="13" s="1"/>
  <c r="C53" i="13"/>
  <c r="C52" i="13"/>
  <c r="E52" i="13" s="1"/>
  <c r="F52" i="13" s="1"/>
  <c r="C51" i="13"/>
  <c r="G51" i="13" s="1"/>
  <c r="C50" i="13"/>
  <c r="E50" i="13" s="1"/>
  <c r="F50" i="13" s="1"/>
  <c r="D40" i="13"/>
  <c r="D42" i="13" s="1"/>
  <c r="D41" i="13"/>
  <c r="C39" i="13"/>
  <c r="E39" i="13" s="1"/>
  <c r="F39" i="13" s="1"/>
  <c r="D18" i="13"/>
  <c r="D19" i="13"/>
  <c r="E111" i="12"/>
  <c r="F111" i="12"/>
  <c r="H111" i="12"/>
  <c r="I111" i="12"/>
  <c r="J111" i="12"/>
  <c r="K111" i="12"/>
  <c r="L111" i="12"/>
  <c r="F113" i="12"/>
  <c r="E114" i="12"/>
  <c r="F114" i="12"/>
  <c r="G114" i="12"/>
  <c r="H114" i="12"/>
  <c r="I114" i="12"/>
  <c r="F115" i="12"/>
  <c r="D81" i="12"/>
  <c r="E91" i="22"/>
  <c r="F91" i="22"/>
  <c r="G91" i="22"/>
  <c r="H91" i="22"/>
  <c r="I91" i="22"/>
  <c r="J91" i="22"/>
  <c r="K91" i="22"/>
  <c r="L91" i="22"/>
  <c r="M91" i="22"/>
  <c r="N91" i="22"/>
  <c r="O91" i="22"/>
  <c r="P91" i="22"/>
  <c r="Q91" i="22"/>
  <c r="R91" i="22"/>
  <c r="S91" i="22"/>
  <c r="T91" i="22"/>
  <c r="U91" i="22"/>
  <c r="V91" i="22"/>
  <c r="W91" i="22"/>
  <c r="X91" i="22"/>
  <c r="Y91" i="22"/>
  <c r="Z91" i="22"/>
  <c r="AA91" i="22"/>
  <c r="AB91" i="22"/>
  <c r="AC91" i="22"/>
  <c r="AD91" i="22"/>
  <c r="AE91" i="22"/>
  <c r="AF91" i="22"/>
  <c r="AG91" i="22"/>
  <c r="AH91" i="22"/>
  <c r="AI91" i="22"/>
  <c r="AJ91" i="22"/>
  <c r="AL91" i="22"/>
  <c r="AM91" i="22"/>
  <c r="AN91" i="22"/>
  <c r="AO91" i="22"/>
  <c r="E92" i="22"/>
  <c r="F92" i="22"/>
  <c r="F93" i="22" s="1"/>
  <c r="G92" i="22"/>
  <c r="H92" i="22"/>
  <c r="H93" i="22" s="1"/>
  <c r="I92" i="22"/>
  <c r="J92" i="22"/>
  <c r="J93" i="22" s="1"/>
  <c r="K92" i="22"/>
  <c r="K93" i="22" s="1"/>
  <c r="L92" i="22"/>
  <c r="M92" i="22"/>
  <c r="N92" i="22"/>
  <c r="N93" i="22" s="1"/>
  <c r="O92" i="22"/>
  <c r="P92" i="22"/>
  <c r="P93" i="22" s="1"/>
  <c r="Q92" i="22"/>
  <c r="R92" i="22"/>
  <c r="R93" i="22" s="1"/>
  <c r="S92" i="22"/>
  <c r="T92" i="22"/>
  <c r="U92" i="22"/>
  <c r="V92" i="22"/>
  <c r="V93" i="22" s="1"/>
  <c r="W92" i="22"/>
  <c r="X92" i="22"/>
  <c r="X93" i="22" s="1"/>
  <c r="Y92" i="22"/>
  <c r="Z92" i="22"/>
  <c r="Z93" i="22" s="1"/>
  <c r="AA92" i="22"/>
  <c r="AB92" i="22"/>
  <c r="AC92" i="22"/>
  <c r="AD92" i="22"/>
  <c r="AD93" i="22" s="1"/>
  <c r="AE92" i="22"/>
  <c r="AF92" i="22"/>
  <c r="AF93" i="22" s="1"/>
  <c r="AG92" i="22"/>
  <c r="AH92" i="22"/>
  <c r="AH93" i="22" s="1"/>
  <c r="AI92" i="22"/>
  <c r="AI93" i="22" s="1"/>
  <c r="AJ92" i="22"/>
  <c r="AL92" i="22"/>
  <c r="AL93" i="22" s="1"/>
  <c r="AM92" i="22"/>
  <c r="AM93" i="22" s="1"/>
  <c r="AN92" i="22"/>
  <c r="AO92" i="22"/>
  <c r="E93" i="22"/>
  <c r="Q93" i="22"/>
  <c r="AG93" i="22"/>
  <c r="J88" i="22"/>
  <c r="K88" i="22"/>
  <c r="L88" i="22"/>
  <c r="M88" i="22"/>
  <c r="D93" i="22"/>
  <c r="D92" i="22"/>
  <c r="D91" i="22"/>
  <c r="D89" i="22"/>
  <c r="E86" i="22"/>
  <c r="F86" i="22"/>
  <c r="G86" i="22"/>
  <c r="H86" i="22"/>
  <c r="I86" i="22"/>
  <c r="C58" i="13" s="1"/>
  <c r="N86" i="22"/>
  <c r="O86" i="22"/>
  <c r="P86" i="22"/>
  <c r="Q86" i="22"/>
  <c r="R86" i="22"/>
  <c r="S86" i="22"/>
  <c r="L89" i="12" s="1"/>
  <c r="L91" i="12" s="1"/>
  <c r="L95" i="12" s="1"/>
  <c r="T86" i="22"/>
  <c r="U86" i="22"/>
  <c r="V86" i="22"/>
  <c r="W86" i="22"/>
  <c r="X86" i="22"/>
  <c r="Y86" i="22"/>
  <c r="Z86" i="22"/>
  <c r="AA86" i="22"/>
  <c r="L103" i="12" s="1"/>
  <c r="L105" i="12" s="1"/>
  <c r="L109" i="12" s="1"/>
  <c r="AB86" i="22"/>
  <c r="AC86" i="22"/>
  <c r="AD86" i="22"/>
  <c r="AE86" i="22"/>
  <c r="AF86" i="22"/>
  <c r="AG86" i="22"/>
  <c r="AH86" i="22"/>
  <c r="AI86" i="22"/>
  <c r="AJ86" i="22"/>
  <c r="AM86" i="22"/>
  <c r="AN86" i="22"/>
  <c r="AO86" i="22"/>
  <c r="D86" i="22"/>
  <c r="E83" i="22"/>
  <c r="F83" i="22"/>
  <c r="G83" i="22"/>
  <c r="H83" i="22"/>
  <c r="I83" i="22"/>
  <c r="N83" i="22"/>
  <c r="O83" i="22"/>
  <c r="P83" i="22"/>
  <c r="Q83" i="22"/>
  <c r="R83" i="22"/>
  <c r="S83" i="22"/>
  <c r="K89" i="12" s="1"/>
  <c r="T83" i="22"/>
  <c r="U83" i="22"/>
  <c r="V83" i="22"/>
  <c r="W83" i="22"/>
  <c r="K96" i="12" s="1"/>
  <c r="K98" i="12" s="1"/>
  <c r="K102" i="12" s="1"/>
  <c r="X83" i="22"/>
  <c r="Y83" i="22"/>
  <c r="Z83" i="22"/>
  <c r="AA83" i="22"/>
  <c r="AB83" i="22"/>
  <c r="AC83" i="22"/>
  <c r="AD83" i="22"/>
  <c r="AE83" i="22"/>
  <c r="AF83" i="22"/>
  <c r="AG83" i="22"/>
  <c r="AH83" i="22"/>
  <c r="AI83" i="22"/>
  <c r="AJ83" i="22"/>
  <c r="AL83" i="22"/>
  <c r="AM83" i="22"/>
  <c r="AN83" i="22"/>
  <c r="AO83" i="22"/>
  <c r="D83" i="22"/>
  <c r="E81" i="22"/>
  <c r="F81" i="22"/>
  <c r="G81" i="22"/>
  <c r="H81" i="22"/>
  <c r="I81" i="22"/>
  <c r="C56" i="13" s="1"/>
  <c r="N81" i="22"/>
  <c r="O81" i="22"/>
  <c r="J82" i="12" s="1"/>
  <c r="P81" i="22"/>
  <c r="Q81" i="22"/>
  <c r="R81" i="22"/>
  <c r="S81" i="22"/>
  <c r="T81" i="22"/>
  <c r="U81" i="22"/>
  <c r="V81" i="22"/>
  <c r="W81" i="22"/>
  <c r="J96" i="12" s="1"/>
  <c r="J98" i="12" s="1"/>
  <c r="J102" i="12" s="1"/>
  <c r="X81" i="22"/>
  <c r="Y81" i="22"/>
  <c r="Z81" i="22"/>
  <c r="AA81" i="22"/>
  <c r="J103" i="12" s="1"/>
  <c r="J105" i="12" s="1"/>
  <c r="J109" i="12" s="1"/>
  <c r="AB81" i="22"/>
  <c r="AC81" i="22"/>
  <c r="AD81" i="22"/>
  <c r="AE81" i="22"/>
  <c r="AF81" i="22"/>
  <c r="AG81" i="22"/>
  <c r="AH81" i="22"/>
  <c r="AI81" i="22"/>
  <c r="AJ81" i="22"/>
  <c r="AK81" i="22"/>
  <c r="AL81" i="22"/>
  <c r="AM81" i="22"/>
  <c r="AN81" i="22"/>
  <c r="AO81" i="22"/>
  <c r="D81" i="22"/>
  <c r="E73" i="22"/>
  <c r="F73" i="22"/>
  <c r="N73" i="22"/>
  <c r="O73" i="22"/>
  <c r="P73" i="22"/>
  <c r="Q73" i="22"/>
  <c r="R73" i="22"/>
  <c r="S73" i="22"/>
  <c r="T73" i="22"/>
  <c r="U73" i="22"/>
  <c r="V73" i="22"/>
  <c r="W73" i="22"/>
  <c r="X73" i="22"/>
  <c r="Y73" i="22"/>
  <c r="Z73" i="22"/>
  <c r="AA73" i="22"/>
  <c r="AB73" i="22"/>
  <c r="AC73" i="22"/>
  <c r="AD73" i="22"/>
  <c r="AE73" i="22"/>
  <c r="AF73" i="22"/>
  <c r="AG73" i="22"/>
  <c r="AH73" i="22"/>
  <c r="AI73" i="22"/>
  <c r="AJ73" i="22"/>
  <c r="AL73" i="22"/>
  <c r="AM73" i="22"/>
  <c r="AN73" i="22"/>
  <c r="AO73" i="22"/>
  <c r="D73" i="22"/>
  <c r="E69" i="22"/>
  <c r="F69" i="22"/>
  <c r="G69" i="22"/>
  <c r="H69" i="22"/>
  <c r="I69" i="22"/>
  <c r="N69" i="22"/>
  <c r="O69" i="22"/>
  <c r="P69" i="22"/>
  <c r="Q69" i="22"/>
  <c r="R69" i="22"/>
  <c r="S69" i="22"/>
  <c r="T69" i="22"/>
  <c r="U69" i="22"/>
  <c r="V69" i="22"/>
  <c r="W69" i="22"/>
  <c r="X69" i="22"/>
  <c r="Y69" i="22"/>
  <c r="Z69" i="22"/>
  <c r="AA69" i="22"/>
  <c r="AB69" i="22"/>
  <c r="AC69" i="22"/>
  <c r="AD69" i="22"/>
  <c r="AE69" i="22"/>
  <c r="AF69" i="22"/>
  <c r="AG69" i="22"/>
  <c r="AH69" i="22"/>
  <c r="AI69" i="22"/>
  <c r="AJ69" i="22"/>
  <c r="AL69" i="22"/>
  <c r="AM69" i="22"/>
  <c r="AN69" i="22"/>
  <c r="AO69" i="22"/>
  <c r="D69" i="22"/>
  <c r="E63" i="22"/>
  <c r="F63" i="22"/>
  <c r="G63" i="22"/>
  <c r="H63" i="22"/>
  <c r="I63" i="22"/>
  <c r="N63" i="22"/>
  <c r="O63" i="22"/>
  <c r="P63" i="22"/>
  <c r="Q63" i="22"/>
  <c r="R63" i="22"/>
  <c r="S63" i="22"/>
  <c r="T63" i="22"/>
  <c r="U63" i="22"/>
  <c r="V63" i="22"/>
  <c r="W63" i="22"/>
  <c r="X63" i="22"/>
  <c r="Y63" i="22"/>
  <c r="Z63" i="22"/>
  <c r="AA63" i="22"/>
  <c r="AB63" i="22"/>
  <c r="AC63" i="22"/>
  <c r="AD63" i="22"/>
  <c r="AE63" i="22"/>
  <c r="AF63" i="22"/>
  <c r="AG63" i="22"/>
  <c r="AH63" i="22"/>
  <c r="AI63" i="22"/>
  <c r="AJ63" i="22"/>
  <c r="AL63" i="22"/>
  <c r="AM63" i="22"/>
  <c r="AN63" i="22"/>
  <c r="AO63" i="22"/>
  <c r="D63" i="22"/>
  <c r="E58" i="22"/>
  <c r="F58" i="22"/>
  <c r="G58" i="22"/>
  <c r="H58" i="22"/>
  <c r="I58" i="22"/>
  <c r="C49" i="13" s="1"/>
  <c r="E49" i="13" s="1"/>
  <c r="F49" i="13" s="1"/>
  <c r="N58" i="22"/>
  <c r="O58" i="22"/>
  <c r="P58" i="22"/>
  <c r="Q58" i="22"/>
  <c r="R58" i="22"/>
  <c r="S58" i="22"/>
  <c r="F89" i="12" s="1"/>
  <c r="F91" i="12" s="1"/>
  <c r="F95" i="12" s="1"/>
  <c r="T58" i="22"/>
  <c r="U58" i="22"/>
  <c r="V58" i="22"/>
  <c r="W58" i="22"/>
  <c r="F96" i="12" s="1"/>
  <c r="F98" i="12" s="1"/>
  <c r="F102" i="12" s="1"/>
  <c r="X58" i="22"/>
  <c r="Y58" i="22"/>
  <c r="Z58" i="22"/>
  <c r="AA58" i="22"/>
  <c r="F103" i="12" s="1"/>
  <c r="F105" i="12" s="1"/>
  <c r="F109" i="12" s="1"/>
  <c r="AB58" i="22"/>
  <c r="AC58" i="22"/>
  <c r="AD58" i="22"/>
  <c r="AE58" i="22"/>
  <c r="AF58" i="22"/>
  <c r="AG58" i="22"/>
  <c r="AH58" i="22"/>
  <c r="AI58" i="22"/>
  <c r="AL58" i="22"/>
  <c r="AM58" i="22"/>
  <c r="AN58" i="22"/>
  <c r="AO58" i="22"/>
  <c r="D58" i="22"/>
  <c r="E54" i="22"/>
  <c r="F54" i="22"/>
  <c r="G54" i="22"/>
  <c r="H54" i="22"/>
  <c r="I54" i="22"/>
  <c r="C48" i="13" s="1"/>
  <c r="N54" i="22"/>
  <c r="O54" i="22"/>
  <c r="P54" i="22"/>
  <c r="Q54" i="22"/>
  <c r="R54" i="22"/>
  <c r="S54" i="22"/>
  <c r="E92" i="12" s="1"/>
  <c r="T54" i="22"/>
  <c r="U54" i="22"/>
  <c r="V54" i="22"/>
  <c r="W54" i="22"/>
  <c r="E99" i="12" s="1"/>
  <c r="X54" i="22"/>
  <c r="Y54" i="22"/>
  <c r="Z54" i="22"/>
  <c r="AA54" i="22"/>
  <c r="E106" i="12" s="1"/>
  <c r="AB54" i="22"/>
  <c r="AC54" i="22"/>
  <c r="AD54" i="22"/>
  <c r="AE54" i="22"/>
  <c r="AF54" i="22"/>
  <c r="AG54" i="22"/>
  <c r="AH54" i="22"/>
  <c r="AI54" i="22"/>
  <c r="AJ54" i="22"/>
  <c r="AL54" i="22"/>
  <c r="AM54" i="22"/>
  <c r="AN54" i="22"/>
  <c r="AO54" i="22"/>
  <c r="D54" i="22"/>
  <c r="J53" i="22"/>
  <c r="J55" i="22" s="1"/>
  <c r="K53" i="22"/>
  <c r="K55" i="22" s="1"/>
  <c r="L53" i="22"/>
  <c r="L55" i="22" s="1"/>
  <c r="M53" i="22"/>
  <c r="M55" i="22" s="1"/>
  <c r="E52" i="22"/>
  <c r="F52" i="22"/>
  <c r="G52" i="22"/>
  <c r="H52" i="22"/>
  <c r="I52" i="22"/>
  <c r="N52" i="22"/>
  <c r="O52" i="22"/>
  <c r="P52" i="22"/>
  <c r="Q52" i="22"/>
  <c r="R52" i="22"/>
  <c r="S52" i="22"/>
  <c r="T52" i="22"/>
  <c r="U52" i="22"/>
  <c r="V52" i="22"/>
  <c r="W52" i="22"/>
  <c r="X52" i="22"/>
  <c r="Y52" i="22"/>
  <c r="Z52" i="22"/>
  <c r="AA52" i="22"/>
  <c r="AB52" i="22"/>
  <c r="AC52" i="22"/>
  <c r="AD52" i="22"/>
  <c r="AE52" i="22"/>
  <c r="AF52" i="22"/>
  <c r="AG52" i="22"/>
  <c r="AH52" i="22"/>
  <c r="AI52" i="22"/>
  <c r="AJ52" i="22"/>
  <c r="AL52" i="22"/>
  <c r="AM52" i="22"/>
  <c r="AN52" i="22"/>
  <c r="AO52" i="22"/>
  <c r="D52" i="22"/>
  <c r="E41" i="22"/>
  <c r="E89" i="22" s="1"/>
  <c r="F41" i="22"/>
  <c r="F89" i="22" s="1"/>
  <c r="G41" i="22"/>
  <c r="G89" i="22" s="1"/>
  <c r="H41" i="22"/>
  <c r="H89" i="22" s="1"/>
  <c r="I41" i="22"/>
  <c r="I89" i="22" s="1"/>
  <c r="J41" i="22"/>
  <c r="J89" i="22" s="1"/>
  <c r="K41" i="22"/>
  <c r="K89" i="22" s="1"/>
  <c r="L41" i="22"/>
  <c r="L89" i="22" s="1"/>
  <c r="M41" i="22"/>
  <c r="M89" i="22" s="1"/>
  <c r="N41" i="22"/>
  <c r="N89" i="22" s="1"/>
  <c r="O41" i="22"/>
  <c r="O89" i="22" s="1"/>
  <c r="P41" i="22"/>
  <c r="P89" i="22" s="1"/>
  <c r="Q41" i="22"/>
  <c r="Q89" i="22" s="1"/>
  <c r="R41" i="22"/>
  <c r="R89" i="22" s="1"/>
  <c r="S41" i="22"/>
  <c r="S89" i="22" s="1"/>
  <c r="T41" i="22"/>
  <c r="T89" i="22" s="1"/>
  <c r="U41" i="22"/>
  <c r="U89" i="22" s="1"/>
  <c r="V41" i="22"/>
  <c r="V89" i="22" s="1"/>
  <c r="W41" i="22"/>
  <c r="W89" i="22" s="1"/>
  <c r="X41" i="22"/>
  <c r="X89" i="22" s="1"/>
  <c r="Y41" i="22"/>
  <c r="Y89" i="22" s="1"/>
  <c r="Z41" i="22"/>
  <c r="Z89" i="22" s="1"/>
  <c r="AA41" i="22"/>
  <c r="AA89" i="22" s="1"/>
  <c r="AB41" i="22"/>
  <c r="AB89" i="22" s="1"/>
  <c r="AC41" i="22"/>
  <c r="AC89" i="22" s="1"/>
  <c r="AD41" i="22"/>
  <c r="AD89" i="22" s="1"/>
  <c r="AE41" i="22"/>
  <c r="AE89" i="22" s="1"/>
  <c r="AF41" i="22"/>
  <c r="AF89" i="22" s="1"/>
  <c r="AG41" i="22"/>
  <c r="AG89" i="22" s="1"/>
  <c r="AH41" i="22"/>
  <c r="AH89" i="22" s="1"/>
  <c r="AI41" i="22"/>
  <c r="AI89" i="22" s="1"/>
  <c r="AJ41" i="22"/>
  <c r="AJ89" i="22" s="1"/>
  <c r="AK41" i="22"/>
  <c r="AK89" i="22" s="1"/>
  <c r="AL41" i="22"/>
  <c r="AL89" i="22" s="1"/>
  <c r="AM41" i="22"/>
  <c r="AM89" i="22" s="1"/>
  <c r="AN41" i="22"/>
  <c r="AN89" i="22" s="1"/>
  <c r="AO41" i="22"/>
  <c r="AO89" i="22" s="1"/>
  <c r="D41" i="22"/>
  <c r="E28" i="22"/>
  <c r="E88" i="22" s="1"/>
  <c r="F28" i="22"/>
  <c r="H28" i="22"/>
  <c r="I28" i="22"/>
  <c r="N28" i="22"/>
  <c r="O28" i="22"/>
  <c r="O53" i="22" s="1"/>
  <c r="O55" i="22" s="1"/>
  <c r="P28" i="22"/>
  <c r="P88" i="22" s="1"/>
  <c r="Q28" i="22"/>
  <c r="Q88" i="22" s="1"/>
  <c r="R28" i="22"/>
  <c r="S28" i="22"/>
  <c r="S53" i="22" s="1"/>
  <c r="S55" i="22" s="1"/>
  <c r="T28" i="22"/>
  <c r="T88" i="22" s="1"/>
  <c r="U28" i="22"/>
  <c r="U88" i="22" s="1"/>
  <c r="V28" i="22"/>
  <c r="W28" i="22"/>
  <c r="W53" i="22" s="1"/>
  <c r="W55" i="22" s="1"/>
  <c r="X28" i="22"/>
  <c r="X88" i="22" s="1"/>
  <c r="Y28" i="22"/>
  <c r="Y88" i="22" s="1"/>
  <c r="Z28" i="22"/>
  <c r="AA28" i="22"/>
  <c r="AA53" i="22" s="1"/>
  <c r="AA55" i="22" s="1"/>
  <c r="AB28" i="22"/>
  <c r="AB88" i="22" s="1"/>
  <c r="AC28" i="22"/>
  <c r="AC88" i="22" s="1"/>
  <c r="AD28" i="22"/>
  <c r="AE28" i="22"/>
  <c r="AE88" i="22" s="1"/>
  <c r="AF28" i="22"/>
  <c r="AF88" i="22" s="1"/>
  <c r="AG28" i="22"/>
  <c r="AG88" i="22" s="1"/>
  <c r="AH28" i="22"/>
  <c r="AI28" i="22"/>
  <c r="AI88" i="22" s="1"/>
  <c r="AJ28" i="22"/>
  <c r="AJ88" i="22" s="1"/>
  <c r="AK28" i="22"/>
  <c r="AK88" i="22" s="1"/>
  <c r="AL28" i="22"/>
  <c r="AM28" i="22"/>
  <c r="AM88" i="22" s="1"/>
  <c r="AN28" i="22"/>
  <c r="AN53" i="22" s="1"/>
  <c r="AN55" i="22" s="1"/>
  <c r="AO28" i="22"/>
  <c r="AO88" i="22" s="1"/>
  <c r="D28" i="22"/>
  <c r="E22" i="22"/>
  <c r="E87" i="22" s="1"/>
  <c r="F22" i="22"/>
  <c r="F87" i="22" s="1"/>
  <c r="G22" i="22"/>
  <c r="G87" i="22" s="1"/>
  <c r="H22" i="22"/>
  <c r="H87" i="22" s="1"/>
  <c r="I22" i="22"/>
  <c r="I87" i="22" s="1"/>
  <c r="J22" i="22"/>
  <c r="J87" i="22" s="1"/>
  <c r="K22" i="22"/>
  <c r="K87" i="22" s="1"/>
  <c r="L22" i="22"/>
  <c r="L87" i="22" s="1"/>
  <c r="M22" i="22"/>
  <c r="M87" i="22" s="1"/>
  <c r="N22" i="22"/>
  <c r="N87" i="22" s="1"/>
  <c r="O22" i="22"/>
  <c r="O87" i="22" s="1"/>
  <c r="P22" i="22"/>
  <c r="P87" i="22" s="1"/>
  <c r="Q22" i="22"/>
  <c r="Q87" i="22" s="1"/>
  <c r="R22" i="22"/>
  <c r="R87" i="22" s="1"/>
  <c r="S22" i="22"/>
  <c r="S87" i="22" s="1"/>
  <c r="T22" i="22"/>
  <c r="T87" i="22" s="1"/>
  <c r="U22" i="22"/>
  <c r="U87" i="22" s="1"/>
  <c r="U90" i="22" s="1"/>
  <c r="V22" i="22"/>
  <c r="V87" i="22" s="1"/>
  <c r="W22" i="22"/>
  <c r="W87" i="22" s="1"/>
  <c r="X22" i="22"/>
  <c r="X87" i="22" s="1"/>
  <c r="Y22" i="22"/>
  <c r="Y87" i="22" s="1"/>
  <c r="Z22" i="22"/>
  <c r="Z87" i="22" s="1"/>
  <c r="AA22" i="22"/>
  <c r="AA87" i="22" s="1"/>
  <c r="AB22" i="22"/>
  <c r="AB87" i="22" s="1"/>
  <c r="AC22" i="22"/>
  <c r="AC87" i="22" s="1"/>
  <c r="AC90" i="22" s="1"/>
  <c r="AD22" i="22"/>
  <c r="AD87" i="22" s="1"/>
  <c r="AE22" i="22"/>
  <c r="AE87" i="22" s="1"/>
  <c r="AF22" i="22"/>
  <c r="AF87" i="22" s="1"/>
  <c r="AG22" i="22"/>
  <c r="AG87" i="22" s="1"/>
  <c r="AH22" i="22"/>
  <c r="AH87" i="22" s="1"/>
  <c r="AI22" i="22"/>
  <c r="AI87" i="22" s="1"/>
  <c r="AJ22" i="22"/>
  <c r="AJ87" i="22" s="1"/>
  <c r="AK22" i="22"/>
  <c r="AK87" i="22" s="1"/>
  <c r="AK90" i="22" s="1"/>
  <c r="AK94" i="22" s="1"/>
  <c r="AL22" i="22"/>
  <c r="AL87" i="22" s="1"/>
  <c r="AM22" i="22"/>
  <c r="AM87" i="22" s="1"/>
  <c r="AN22" i="22"/>
  <c r="AN87" i="22" s="1"/>
  <c r="AO22" i="22"/>
  <c r="AO87" i="22" s="1"/>
  <c r="D22" i="22"/>
  <c r="D87" i="22" s="1"/>
  <c r="D104" i="12"/>
  <c r="D107" i="12"/>
  <c r="K103" i="12"/>
  <c r="K105" i="12" s="1"/>
  <c r="K109" i="12" s="1"/>
  <c r="I106" i="12"/>
  <c r="I108" i="12" s="1"/>
  <c r="I103" i="12"/>
  <c r="I105" i="12" s="1"/>
  <c r="H106" i="12"/>
  <c r="H108" i="12" s="1"/>
  <c r="H103" i="12"/>
  <c r="H105" i="12" s="1"/>
  <c r="G106" i="12"/>
  <c r="G108" i="12" s="1"/>
  <c r="G103" i="12"/>
  <c r="G105" i="12" s="1"/>
  <c r="D100" i="12"/>
  <c r="G101" i="12"/>
  <c r="I98" i="12"/>
  <c r="L96" i="12"/>
  <c r="L98" i="12" s="1"/>
  <c r="L102" i="12" s="1"/>
  <c r="I99" i="12"/>
  <c r="I101" i="12" s="1"/>
  <c r="H99" i="12"/>
  <c r="H101" i="12" s="1"/>
  <c r="H96" i="12"/>
  <c r="H98" i="12" s="1"/>
  <c r="G97" i="12"/>
  <c r="D97" i="12" s="1"/>
  <c r="G96" i="12"/>
  <c r="G110" i="12" s="1"/>
  <c r="D93" i="12"/>
  <c r="J91" i="12"/>
  <c r="J95" i="12" s="1"/>
  <c r="I92" i="12"/>
  <c r="I94" i="12" s="1"/>
  <c r="I89" i="12"/>
  <c r="I91" i="12" s="1"/>
  <c r="H92" i="12"/>
  <c r="H94" i="12" s="1"/>
  <c r="H89" i="12"/>
  <c r="H91" i="12" s="1"/>
  <c r="G92" i="12"/>
  <c r="G94" i="12" s="1"/>
  <c r="G90" i="12"/>
  <c r="D90" i="12" s="1"/>
  <c r="G89" i="12"/>
  <c r="D86" i="12"/>
  <c r="K84" i="12"/>
  <c r="K88" i="12" s="1"/>
  <c r="L82" i="12"/>
  <c r="I85" i="12"/>
  <c r="I82" i="12"/>
  <c r="H85" i="12"/>
  <c r="H87" i="12" s="1"/>
  <c r="H82" i="12"/>
  <c r="H84" i="12" s="1"/>
  <c r="G85" i="12"/>
  <c r="G87" i="12" s="1"/>
  <c r="G83" i="12"/>
  <c r="G82" i="12"/>
  <c r="F82" i="12"/>
  <c r="E85" i="12"/>
  <c r="G25" i="22"/>
  <c r="G28" i="22" s="1"/>
  <c r="H70" i="22"/>
  <c r="H73" i="22" s="1"/>
  <c r="G70" i="22"/>
  <c r="G127" i="21"/>
  <c r="H127" i="21"/>
  <c r="I44" i="21"/>
  <c r="AD164" i="21"/>
  <c r="I115" i="21"/>
  <c r="I104" i="21"/>
  <c r="I88" i="21"/>
  <c r="E69" i="12"/>
  <c r="F69" i="12"/>
  <c r="G69" i="12"/>
  <c r="H69" i="12"/>
  <c r="I69" i="12"/>
  <c r="J69" i="12"/>
  <c r="K69" i="12"/>
  <c r="L69" i="12"/>
  <c r="E72" i="12"/>
  <c r="F72" i="12"/>
  <c r="G72" i="12"/>
  <c r="H72" i="12"/>
  <c r="I72" i="12"/>
  <c r="J72" i="12"/>
  <c r="L72" i="12"/>
  <c r="D62" i="12"/>
  <c r="D65" i="12"/>
  <c r="D55" i="12"/>
  <c r="D58" i="12"/>
  <c r="E56" i="12"/>
  <c r="D48" i="12"/>
  <c r="D51" i="12"/>
  <c r="D41" i="12"/>
  <c r="D44" i="12"/>
  <c r="F34" i="12"/>
  <c r="F118" i="12" s="1"/>
  <c r="G34" i="12"/>
  <c r="H34" i="12"/>
  <c r="H118" i="12" s="1"/>
  <c r="I34" i="12"/>
  <c r="J34" i="12"/>
  <c r="K34" i="12"/>
  <c r="K118" i="12" s="1"/>
  <c r="L34" i="12"/>
  <c r="E37" i="12"/>
  <c r="F37" i="12"/>
  <c r="F121" i="12" s="1"/>
  <c r="G37" i="12"/>
  <c r="G121" i="12" s="1"/>
  <c r="H37" i="12"/>
  <c r="I37" i="12"/>
  <c r="J37" i="12"/>
  <c r="L37" i="12"/>
  <c r="L121" i="12" s="1"/>
  <c r="D27" i="12"/>
  <c r="D30" i="12"/>
  <c r="I31" i="12"/>
  <c r="L28" i="12"/>
  <c r="D20" i="12"/>
  <c r="D23" i="12"/>
  <c r="G24" i="12"/>
  <c r="F21" i="12"/>
  <c r="K19" i="12"/>
  <c r="L118" i="12" l="1"/>
  <c r="G88" i="22"/>
  <c r="AC93" i="22"/>
  <c r="U93" i="22"/>
  <c r="M93" i="22"/>
  <c r="M94" i="22" s="1"/>
  <c r="J121" i="12"/>
  <c r="AN93" i="22"/>
  <c r="Y93" i="22"/>
  <c r="I93" i="22"/>
  <c r="M90" i="22"/>
  <c r="AJ93" i="22"/>
  <c r="AB93" i="22"/>
  <c r="T93" i="22"/>
  <c r="L93" i="22"/>
  <c r="C31" i="13"/>
  <c r="C25" i="13"/>
  <c r="G25" i="13" s="1"/>
  <c r="C27" i="13"/>
  <c r="C29" i="13"/>
  <c r="E29" i="13" s="1"/>
  <c r="F29" i="13" s="1"/>
  <c r="E31" i="13"/>
  <c r="F31" i="13" s="1"/>
  <c r="G31" i="13"/>
  <c r="E25" i="13"/>
  <c r="F25" i="13" s="1"/>
  <c r="G29" i="13"/>
  <c r="G111" i="12"/>
  <c r="J118" i="12"/>
  <c r="I121" i="12"/>
  <c r="E121" i="12"/>
  <c r="H121" i="12"/>
  <c r="I118" i="12"/>
  <c r="D114" i="12"/>
  <c r="H112" i="12"/>
  <c r="Y13" i="17" s="1"/>
  <c r="D72" i="12"/>
  <c r="G118" i="12"/>
  <c r="I102" i="12"/>
  <c r="AC94" i="22"/>
  <c r="G52" i="13"/>
  <c r="J90" i="22"/>
  <c r="J94" i="22" s="1"/>
  <c r="I109" i="12"/>
  <c r="AO53" i="22"/>
  <c r="AO55" i="22" s="1"/>
  <c r="AI53" i="22"/>
  <c r="AI55" i="22" s="1"/>
  <c r="AN88" i="22"/>
  <c r="AN90" i="22" s="1"/>
  <c r="AN94" i="22" s="1"/>
  <c r="AA93" i="22"/>
  <c r="S93" i="22"/>
  <c r="G57" i="13"/>
  <c r="E51" i="13"/>
  <c r="F51" i="13" s="1"/>
  <c r="U94" i="22"/>
  <c r="E90" i="22"/>
  <c r="E94" i="22" s="1"/>
  <c r="AM53" i="22"/>
  <c r="AM55" i="22" s="1"/>
  <c r="H110" i="12"/>
  <c r="H115" i="12"/>
  <c r="Y14" i="17" s="1"/>
  <c r="AC14" i="17" s="1"/>
  <c r="AF53" i="22"/>
  <c r="AF55" i="22" s="1"/>
  <c r="X53" i="22"/>
  <c r="X55" i="22" s="1"/>
  <c r="P53" i="22"/>
  <c r="P55" i="22" s="1"/>
  <c r="AE53" i="22"/>
  <c r="AE55" i="22" s="1"/>
  <c r="G55" i="13"/>
  <c r="G50" i="13"/>
  <c r="G53" i="22"/>
  <c r="G55" i="22" s="1"/>
  <c r="AO93" i="22"/>
  <c r="G115" i="12"/>
  <c r="Y11" i="17" s="1"/>
  <c r="AC11" i="17" s="1"/>
  <c r="I87" i="12"/>
  <c r="I115" i="12" s="1"/>
  <c r="Y17" i="17" s="1"/>
  <c r="AC17" i="17" s="1"/>
  <c r="I113" i="12"/>
  <c r="AJ90" i="22"/>
  <c r="AB90" i="22"/>
  <c r="AB94" i="22" s="1"/>
  <c r="T90" i="22"/>
  <c r="T94" i="22" s="1"/>
  <c r="L90" i="22"/>
  <c r="D88" i="22"/>
  <c r="D90" i="22" s="1"/>
  <c r="D94" i="22" s="1"/>
  <c r="D53" i="22"/>
  <c r="D55" i="22" s="1"/>
  <c r="AH88" i="22"/>
  <c r="AH53" i="22"/>
  <c r="AH55" i="22" s="1"/>
  <c r="Z88" i="22"/>
  <c r="Z90" i="22" s="1"/>
  <c r="Z94" i="22" s="1"/>
  <c r="Z53" i="22"/>
  <c r="Z55" i="22" s="1"/>
  <c r="R88" i="22"/>
  <c r="R90" i="22" s="1"/>
  <c r="R94" i="22" s="1"/>
  <c r="R53" i="22"/>
  <c r="R55" i="22" s="1"/>
  <c r="E53" i="22"/>
  <c r="E55" i="22" s="1"/>
  <c r="E58" i="13"/>
  <c r="F58" i="13" s="1"/>
  <c r="G58" i="13"/>
  <c r="G73" i="22"/>
  <c r="I70" i="22"/>
  <c r="I88" i="22" s="1"/>
  <c r="I90" i="22" s="1"/>
  <c r="F110" i="12"/>
  <c r="L110" i="12"/>
  <c r="G109" i="12"/>
  <c r="AM90" i="22"/>
  <c r="AI90" i="22"/>
  <c r="AG53" i="22"/>
  <c r="AG55" i="22" s="1"/>
  <c r="Y53" i="22"/>
  <c r="Y55" i="22" s="1"/>
  <c r="Q53" i="22"/>
  <c r="Q55" i="22" s="1"/>
  <c r="J110" i="12"/>
  <c r="AH90" i="22"/>
  <c r="AH94" i="22" s="1"/>
  <c r="AI94" i="22"/>
  <c r="G113" i="12"/>
  <c r="F88" i="22"/>
  <c r="F90" i="22" s="1"/>
  <c r="F94" i="22" s="1"/>
  <c r="F53" i="22"/>
  <c r="F55" i="22" s="1"/>
  <c r="P94" i="22"/>
  <c r="E113" i="12"/>
  <c r="E87" i="12"/>
  <c r="AF90" i="22"/>
  <c r="AF94" i="22" s="1"/>
  <c r="X90" i="22"/>
  <c r="X94" i="22" s="1"/>
  <c r="P90" i="22"/>
  <c r="AL88" i="22"/>
  <c r="AL53" i="22"/>
  <c r="AL55" i="22" s="1"/>
  <c r="AD88" i="22"/>
  <c r="AD90" i="22" s="1"/>
  <c r="AD94" i="22" s="1"/>
  <c r="AD53" i="22"/>
  <c r="AD55" i="22" s="1"/>
  <c r="V88" i="22"/>
  <c r="V90" i="22" s="1"/>
  <c r="V94" i="22" s="1"/>
  <c r="V53" i="22"/>
  <c r="V55" i="22" s="1"/>
  <c r="N88" i="22"/>
  <c r="N90" i="22" s="1"/>
  <c r="N94" i="22" s="1"/>
  <c r="N53" i="22"/>
  <c r="N55" i="22" s="1"/>
  <c r="AL90" i="22"/>
  <c r="AL94" i="22" s="1"/>
  <c r="H88" i="22"/>
  <c r="H90" i="22" s="1"/>
  <c r="H94" i="22" s="1"/>
  <c r="AE90" i="22"/>
  <c r="G90" i="22"/>
  <c r="AG90" i="22"/>
  <c r="AG94" i="22" s="1"/>
  <c r="Q90" i="22"/>
  <c r="Q94" i="22" s="1"/>
  <c r="W93" i="22"/>
  <c r="G93" i="22"/>
  <c r="AK53" i="22"/>
  <c r="AK55" i="22" s="1"/>
  <c r="AC53" i="22"/>
  <c r="AC55" i="22" s="1"/>
  <c r="U53" i="22"/>
  <c r="U55" i="22" s="1"/>
  <c r="I53" i="22"/>
  <c r="E56" i="13"/>
  <c r="F56" i="13" s="1"/>
  <c r="G56" i="13"/>
  <c r="AM94" i="22"/>
  <c r="E53" i="13"/>
  <c r="F53" i="13" s="1"/>
  <c r="G53" i="13"/>
  <c r="G49" i="13"/>
  <c r="K90" i="22"/>
  <c r="K94" i="22" s="1"/>
  <c r="AO90" i="22"/>
  <c r="Y90" i="22"/>
  <c r="Y94" i="22" s="1"/>
  <c r="AE93" i="22"/>
  <c r="O93" i="22"/>
  <c r="I110" i="12"/>
  <c r="H102" i="12"/>
  <c r="E103" i="12"/>
  <c r="D103" i="12" s="1"/>
  <c r="AA88" i="22"/>
  <c r="AA90" i="22" s="1"/>
  <c r="E96" i="12"/>
  <c r="D96" i="12" s="1"/>
  <c r="W88" i="22"/>
  <c r="W90" i="22" s="1"/>
  <c r="E89" i="12"/>
  <c r="E91" i="12" s="1"/>
  <c r="S88" i="22"/>
  <c r="S90" i="22" s="1"/>
  <c r="S94" i="22" s="1"/>
  <c r="E82" i="12"/>
  <c r="D82" i="12" s="1"/>
  <c r="O88" i="22"/>
  <c r="O90" i="22" s="1"/>
  <c r="AJ53" i="22"/>
  <c r="AJ55" i="22" s="1"/>
  <c r="AB53" i="22"/>
  <c r="AB55" i="22" s="1"/>
  <c r="T53" i="22"/>
  <c r="T55" i="22" s="1"/>
  <c r="H53" i="22"/>
  <c r="H55" i="22" s="1"/>
  <c r="E48" i="13"/>
  <c r="F48" i="13" s="1"/>
  <c r="C60" i="13"/>
  <c r="G48" i="13"/>
  <c r="H113" i="12"/>
  <c r="K110" i="12"/>
  <c r="D20" i="13"/>
  <c r="H109" i="12"/>
  <c r="D69" i="12"/>
  <c r="G98" i="12"/>
  <c r="G102" i="12" s="1"/>
  <c r="H95" i="12"/>
  <c r="H88" i="12"/>
  <c r="I95" i="12"/>
  <c r="D83" i="12"/>
  <c r="D111" i="12" s="1"/>
  <c r="G84" i="12"/>
  <c r="D99" i="12"/>
  <c r="I84" i="12"/>
  <c r="I112" i="12" s="1"/>
  <c r="Y16" i="17" s="1"/>
  <c r="G91" i="12"/>
  <c r="G95" i="12" s="1"/>
  <c r="K21" i="12"/>
  <c r="D85" i="12"/>
  <c r="D106" i="12"/>
  <c r="L84" i="12"/>
  <c r="L112" i="12" s="1"/>
  <c r="Y25" i="17" s="1"/>
  <c r="Y27" i="17" s="1"/>
  <c r="K91" i="12"/>
  <c r="K112" i="12" s="1"/>
  <c r="Y22" i="17" s="1"/>
  <c r="J84" i="12"/>
  <c r="J112" i="12" s="1"/>
  <c r="Y19" i="17" s="1"/>
  <c r="F84" i="12"/>
  <c r="F112" i="12" s="1"/>
  <c r="Y7" i="17" s="1"/>
  <c r="D92" i="12"/>
  <c r="E94" i="12"/>
  <c r="D94" i="12" s="1"/>
  <c r="E101" i="12"/>
  <c r="D101" i="12" s="1"/>
  <c r="E108" i="12"/>
  <c r="D108" i="12" s="1"/>
  <c r="D89" i="12"/>
  <c r="D13" i="12"/>
  <c r="D16" i="12"/>
  <c r="F17" i="12"/>
  <c r="G17" i="12"/>
  <c r="H17" i="12"/>
  <c r="I17" i="12"/>
  <c r="J17" i="12"/>
  <c r="L17" i="12"/>
  <c r="F14" i="12"/>
  <c r="G14" i="12"/>
  <c r="H14" i="12"/>
  <c r="I14" i="12"/>
  <c r="J14" i="12"/>
  <c r="K14" i="12"/>
  <c r="K18" i="12" s="1"/>
  <c r="L14" i="12"/>
  <c r="D9" i="12"/>
  <c r="L10" i="12"/>
  <c r="J10" i="12"/>
  <c r="J7" i="12"/>
  <c r="I10" i="12"/>
  <c r="H10" i="12"/>
  <c r="H7" i="12"/>
  <c r="F10" i="12"/>
  <c r="E10" i="12"/>
  <c r="I7" i="12"/>
  <c r="K7" i="12"/>
  <c r="K11" i="12" s="1"/>
  <c r="L7" i="12"/>
  <c r="L118" i="20"/>
  <c r="D25" i="11"/>
  <c r="X30" i="11"/>
  <c r="W30" i="11"/>
  <c r="V30" i="11"/>
  <c r="H30" i="11"/>
  <c r="I30" i="11"/>
  <c r="F30" i="11" s="1"/>
  <c r="G30" i="11"/>
  <c r="H29" i="11"/>
  <c r="E29" i="11" s="1"/>
  <c r="I29" i="11"/>
  <c r="F29" i="11" s="1"/>
  <c r="G29" i="11"/>
  <c r="D29" i="11" s="1"/>
  <c r="H28" i="11"/>
  <c r="E28" i="11" s="1"/>
  <c r="I28" i="11"/>
  <c r="F28" i="11" s="1"/>
  <c r="G28" i="11"/>
  <c r="D28" i="11" s="1"/>
  <c r="H27" i="11"/>
  <c r="E27" i="11" s="1"/>
  <c r="I27" i="11"/>
  <c r="F27" i="11" s="1"/>
  <c r="G27" i="11"/>
  <c r="D27" i="11" s="1"/>
  <c r="H26" i="11"/>
  <c r="E26" i="11" s="1"/>
  <c r="I26" i="11"/>
  <c r="F26" i="11" s="1"/>
  <c r="G26" i="11"/>
  <c r="D26" i="11" s="1"/>
  <c r="H25" i="11"/>
  <c r="E25" i="11" s="1"/>
  <c r="I25" i="11"/>
  <c r="F25" i="11" s="1"/>
  <c r="G25" i="11"/>
  <c r="H24" i="11"/>
  <c r="E24" i="11" s="1"/>
  <c r="I24" i="11"/>
  <c r="F24" i="11" s="1"/>
  <c r="G24" i="11"/>
  <c r="D24" i="11" s="1"/>
  <c r="C24" i="11"/>
  <c r="W23" i="11"/>
  <c r="X23" i="11"/>
  <c r="V23" i="11"/>
  <c r="H23" i="11"/>
  <c r="E23" i="11" s="1"/>
  <c r="I23" i="11"/>
  <c r="G23" i="11"/>
  <c r="C23" i="11"/>
  <c r="C31" i="11" s="1"/>
  <c r="H18" i="11"/>
  <c r="I18" i="11"/>
  <c r="G18" i="11"/>
  <c r="H22" i="11"/>
  <c r="E22" i="11" s="1"/>
  <c r="I22" i="11"/>
  <c r="F22" i="11" s="1"/>
  <c r="G22" i="11"/>
  <c r="D22" i="11" s="1"/>
  <c r="AC21" i="11"/>
  <c r="AD21" i="11"/>
  <c r="AB21" i="11"/>
  <c r="W21" i="11"/>
  <c r="X21" i="11"/>
  <c r="V21" i="11"/>
  <c r="T21" i="11"/>
  <c r="U21" i="11"/>
  <c r="S21" i="11"/>
  <c r="Q21" i="11"/>
  <c r="R21" i="11"/>
  <c r="P21" i="11"/>
  <c r="N21" i="11"/>
  <c r="O21" i="11"/>
  <c r="M21" i="11"/>
  <c r="K21" i="11"/>
  <c r="L21" i="11"/>
  <c r="J21" i="11"/>
  <c r="I21" i="11"/>
  <c r="C21" i="11"/>
  <c r="Z19" i="11"/>
  <c r="Z20" i="11" s="1"/>
  <c r="AA19" i="11"/>
  <c r="AA20" i="11" s="1"/>
  <c r="Y19" i="11"/>
  <c r="Y20" i="11" s="1"/>
  <c r="T19" i="11"/>
  <c r="U19" i="11"/>
  <c r="S19" i="11"/>
  <c r="Q19" i="11"/>
  <c r="Q20" i="11" s="1"/>
  <c r="R19" i="11"/>
  <c r="R20" i="11" s="1"/>
  <c r="P19" i="11"/>
  <c r="P20" i="11" s="1"/>
  <c r="K19" i="11"/>
  <c r="K20" i="11" s="1"/>
  <c r="L19" i="11"/>
  <c r="L20" i="11" s="1"/>
  <c r="J19" i="11"/>
  <c r="J20" i="11" s="1"/>
  <c r="H19" i="11"/>
  <c r="I19" i="11"/>
  <c r="G19" i="11"/>
  <c r="W18" i="11"/>
  <c r="W20" i="11" s="1"/>
  <c r="X18" i="11"/>
  <c r="X20" i="11" s="1"/>
  <c r="V18" i="11"/>
  <c r="V20" i="11" s="1"/>
  <c r="T18" i="11"/>
  <c r="U18" i="11"/>
  <c r="S18" i="11"/>
  <c r="O18" i="11"/>
  <c r="O20" i="11" s="1"/>
  <c r="M18" i="11"/>
  <c r="M20" i="11" s="1"/>
  <c r="C19" i="11"/>
  <c r="C12" i="11"/>
  <c r="C17" i="11" s="1"/>
  <c r="W16" i="11"/>
  <c r="X16" i="11"/>
  <c r="V16" i="11"/>
  <c r="W11" i="11"/>
  <c r="X11" i="11"/>
  <c r="V11" i="11"/>
  <c r="AC12" i="11"/>
  <c r="AC17" i="11" s="1"/>
  <c r="AD12" i="11"/>
  <c r="AD17" i="11" s="1"/>
  <c r="AB12" i="11"/>
  <c r="AB17" i="11" s="1"/>
  <c r="W12" i="11"/>
  <c r="X12" i="11"/>
  <c r="V12" i="11"/>
  <c r="Q12" i="11"/>
  <c r="Q17" i="11" s="1"/>
  <c r="R12" i="11"/>
  <c r="R17" i="11" s="1"/>
  <c r="P12" i="11"/>
  <c r="P17" i="11" s="1"/>
  <c r="N12" i="11"/>
  <c r="N17" i="11" s="1"/>
  <c r="O12" i="11"/>
  <c r="O17" i="11" s="1"/>
  <c r="M12" i="11"/>
  <c r="M17" i="11" s="1"/>
  <c r="H14" i="11"/>
  <c r="E14" i="11" s="1"/>
  <c r="I14" i="11"/>
  <c r="F14" i="11" s="1"/>
  <c r="H15" i="11"/>
  <c r="E15" i="11" s="1"/>
  <c r="I15" i="11"/>
  <c r="F15" i="11" s="1"/>
  <c r="H16" i="11"/>
  <c r="I16" i="11"/>
  <c r="G16" i="11"/>
  <c r="G15" i="11"/>
  <c r="D15" i="11" s="1"/>
  <c r="G14" i="11"/>
  <c r="D14" i="11" s="1"/>
  <c r="H13" i="11"/>
  <c r="E13" i="11" s="1"/>
  <c r="I13" i="11"/>
  <c r="F13" i="11" s="1"/>
  <c r="G13" i="11"/>
  <c r="D13" i="11" s="1"/>
  <c r="H12" i="11"/>
  <c r="I12" i="11"/>
  <c r="G12" i="11"/>
  <c r="H11" i="11"/>
  <c r="I11" i="11"/>
  <c r="G11" i="11"/>
  <c r="Z8" i="11"/>
  <c r="AA8" i="11"/>
  <c r="Y8" i="11"/>
  <c r="AC6" i="11"/>
  <c r="AD6" i="11"/>
  <c r="AB6" i="11"/>
  <c r="W6" i="11"/>
  <c r="X6" i="11"/>
  <c r="V6" i="11"/>
  <c r="T6" i="11"/>
  <c r="U6" i="11"/>
  <c r="S6" i="11"/>
  <c r="Q6" i="11"/>
  <c r="R6" i="11"/>
  <c r="P6" i="11"/>
  <c r="N6" i="11"/>
  <c r="O6" i="11"/>
  <c r="M6" i="11"/>
  <c r="K6" i="11"/>
  <c r="L6" i="11"/>
  <c r="J6" i="11"/>
  <c r="L94" i="22" l="1"/>
  <c r="F23" i="11"/>
  <c r="Y9" i="17"/>
  <c r="AC7" i="17"/>
  <c r="AC16" i="17"/>
  <c r="Y18" i="17"/>
  <c r="I94" i="22"/>
  <c r="Y21" i="17"/>
  <c r="AC19" i="17"/>
  <c r="D23" i="11"/>
  <c r="AC22" i="17"/>
  <c r="Y24" i="17"/>
  <c r="AA94" i="22"/>
  <c r="AJ94" i="22"/>
  <c r="AC13" i="17"/>
  <c r="Y15" i="17"/>
  <c r="W31" i="11"/>
  <c r="X31" i="11"/>
  <c r="E27" i="13"/>
  <c r="F27" i="13" s="1"/>
  <c r="G27" i="13"/>
  <c r="E84" i="12"/>
  <c r="D84" i="12" s="1"/>
  <c r="E105" i="12"/>
  <c r="E98" i="12"/>
  <c r="D98" i="12" s="1"/>
  <c r="J11" i="12"/>
  <c r="I11" i="12"/>
  <c r="D37" i="12"/>
  <c r="D121" i="12" s="1"/>
  <c r="H18" i="12"/>
  <c r="J18" i="12"/>
  <c r="F18" i="12"/>
  <c r="L11" i="12"/>
  <c r="H11" i="12"/>
  <c r="G18" i="12"/>
  <c r="I18" i="12"/>
  <c r="L18" i="12"/>
  <c r="O94" i="22"/>
  <c r="D11" i="11"/>
  <c r="F16" i="11"/>
  <c r="D30" i="11"/>
  <c r="AE94" i="22"/>
  <c r="F11" i="11"/>
  <c r="E16" i="11"/>
  <c r="W94" i="22"/>
  <c r="G112" i="12"/>
  <c r="Y10" i="17" s="1"/>
  <c r="E11" i="11"/>
  <c r="H116" i="12"/>
  <c r="E60" i="13"/>
  <c r="F60" i="13" s="1"/>
  <c r="G60" i="13"/>
  <c r="E115" i="12"/>
  <c r="Y5" i="17" s="1"/>
  <c r="AO94" i="22"/>
  <c r="I20" i="11"/>
  <c r="E30" i="11"/>
  <c r="D110" i="12"/>
  <c r="D113" i="12"/>
  <c r="D87" i="12"/>
  <c r="D115" i="12" s="1"/>
  <c r="I55" i="22"/>
  <c r="C47" i="13"/>
  <c r="G94" i="22"/>
  <c r="I73" i="22"/>
  <c r="C54" i="13"/>
  <c r="K25" i="12"/>
  <c r="I88" i="12"/>
  <c r="I116" i="12" s="1"/>
  <c r="G88" i="12"/>
  <c r="G116" i="12" s="1"/>
  <c r="L88" i="12"/>
  <c r="L116" i="12" s="1"/>
  <c r="K95" i="12"/>
  <c r="K116" i="12" s="1"/>
  <c r="J88" i="12"/>
  <c r="J116" i="12" s="1"/>
  <c r="F88" i="12"/>
  <c r="F116" i="12" s="1"/>
  <c r="E102" i="12"/>
  <c r="D102" i="12" s="1"/>
  <c r="D91" i="12"/>
  <c r="E95" i="12"/>
  <c r="D105" i="12"/>
  <c r="E109" i="12"/>
  <c r="D109" i="12" s="1"/>
  <c r="E12" i="11"/>
  <c r="E19" i="11"/>
  <c r="D18" i="11"/>
  <c r="V31" i="11"/>
  <c r="D12" i="11"/>
  <c r="D16" i="11"/>
  <c r="D19" i="11"/>
  <c r="E18" i="11"/>
  <c r="F18" i="11"/>
  <c r="F21" i="11"/>
  <c r="F19" i="11"/>
  <c r="F12" i="11"/>
  <c r="H31" i="11"/>
  <c r="G31" i="11"/>
  <c r="I31" i="11"/>
  <c r="F31" i="11" s="1"/>
  <c r="S20" i="11"/>
  <c r="H20" i="11"/>
  <c r="I17" i="11"/>
  <c r="H17" i="11"/>
  <c r="G17" i="11"/>
  <c r="W17" i="11"/>
  <c r="V17" i="11"/>
  <c r="X17" i="11"/>
  <c r="C20" i="11"/>
  <c r="U20" i="11"/>
  <c r="T20" i="11"/>
  <c r="G20" i="11"/>
  <c r="H6" i="11"/>
  <c r="E6" i="11" s="1"/>
  <c r="I6" i="11"/>
  <c r="F6" i="11" s="1"/>
  <c r="G6" i="11"/>
  <c r="D6" i="11" s="1"/>
  <c r="C6" i="11"/>
  <c r="AC5" i="11"/>
  <c r="AC7" i="11" s="1"/>
  <c r="AD5" i="11"/>
  <c r="AD7" i="11" s="1"/>
  <c r="AB5" i="11"/>
  <c r="AB7" i="11" s="1"/>
  <c r="Z5" i="11"/>
  <c r="Z7" i="11" s="1"/>
  <c r="AA5" i="11"/>
  <c r="AA7" i="11" s="1"/>
  <c r="Y5" i="11"/>
  <c r="Y7" i="11" s="1"/>
  <c r="W5" i="11"/>
  <c r="W7" i="11" s="1"/>
  <c r="X5" i="11"/>
  <c r="X7" i="11" s="1"/>
  <c r="V5" i="11"/>
  <c r="V7" i="11" s="1"/>
  <c r="T5" i="11"/>
  <c r="T7" i="11" s="1"/>
  <c r="U5" i="11"/>
  <c r="U7" i="11" s="1"/>
  <c r="S5" i="11"/>
  <c r="S7" i="11" s="1"/>
  <c r="Q5" i="11"/>
  <c r="Q7" i="11" s="1"/>
  <c r="R5" i="11"/>
  <c r="R7" i="11" s="1"/>
  <c r="P5" i="11"/>
  <c r="P7" i="11" s="1"/>
  <c r="N5" i="11"/>
  <c r="N7" i="11" s="1"/>
  <c r="O5" i="11"/>
  <c r="O7" i="11" s="1"/>
  <c r="M5" i="11"/>
  <c r="M7" i="11" s="1"/>
  <c r="K5" i="11"/>
  <c r="K7" i="11" s="1"/>
  <c r="L5" i="11"/>
  <c r="L7" i="11" s="1"/>
  <c r="J5" i="11"/>
  <c r="J7" i="11" s="1"/>
  <c r="I5" i="11"/>
  <c r="H5" i="11"/>
  <c r="G5" i="11"/>
  <c r="C5" i="11"/>
  <c r="D36" i="8"/>
  <c r="E36" i="8"/>
  <c r="F36" i="8"/>
  <c r="G36" i="8"/>
  <c r="H36" i="8"/>
  <c r="I36" i="8"/>
  <c r="J36" i="8"/>
  <c r="K36" i="8"/>
  <c r="K38" i="8"/>
  <c r="D29" i="9"/>
  <c r="K29" i="9"/>
  <c r="J30" i="9"/>
  <c r="K30" i="9"/>
  <c r="C8" i="9"/>
  <c r="C14" i="9"/>
  <c r="L26" i="9"/>
  <c r="H27" i="9"/>
  <c r="C27" i="9" s="1"/>
  <c r="H26" i="9"/>
  <c r="H28" i="9" s="1"/>
  <c r="E28" i="9"/>
  <c r="F28" i="9"/>
  <c r="G28" i="9"/>
  <c r="I28" i="9"/>
  <c r="K28" i="9"/>
  <c r="D28" i="9"/>
  <c r="L25" i="9"/>
  <c r="L23" i="9"/>
  <c r="H23" i="9"/>
  <c r="C23" i="9" s="1"/>
  <c r="E25" i="9"/>
  <c r="F25" i="9"/>
  <c r="G25" i="9"/>
  <c r="J25" i="9"/>
  <c r="D25" i="9"/>
  <c r="H25" i="9" s="1"/>
  <c r="C25" i="9" s="1"/>
  <c r="L20" i="9"/>
  <c r="H21" i="9"/>
  <c r="C21" i="9" s="1"/>
  <c r="H20" i="9"/>
  <c r="C20" i="9" s="1"/>
  <c r="E22" i="9"/>
  <c r="F22" i="9"/>
  <c r="G22" i="9"/>
  <c r="I22" i="9"/>
  <c r="L22" i="9" s="1"/>
  <c r="J22" i="9"/>
  <c r="K22" i="9"/>
  <c r="D22" i="9"/>
  <c r="H22" i="9" s="1"/>
  <c r="L18" i="9"/>
  <c r="C18" i="9" s="1"/>
  <c r="L17" i="9"/>
  <c r="H18" i="9"/>
  <c r="H17" i="9"/>
  <c r="H19" i="9" s="1"/>
  <c r="E19" i="9"/>
  <c r="F19" i="9"/>
  <c r="G19" i="9"/>
  <c r="J19" i="9"/>
  <c r="K19" i="9"/>
  <c r="D19" i="9"/>
  <c r="L15" i="9"/>
  <c r="L14" i="9"/>
  <c r="L16" i="9" s="1"/>
  <c r="H15" i="9"/>
  <c r="C15" i="9" s="1"/>
  <c r="H14" i="9"/>
  <c r="E16" i="9"/>
  <c r="F16" i="9"/>
  <c r="G16" i="9"/>
  <c r="I16" i="9"/>
  <c r="J16" i="9"/>
  <c r="K16" i="9"/>
  <c r="D16" i="9"/>
  <c r="L12" i="9"/>
  <c r="L11" i="9"/>
  <c r="H12" i="9"/>
  <c r="C12" i="9" s="1"/>
  <c r="H11" i="9"/>
  <c r="C11" i="9" s="1"/>
  <c r="E13" i="9"/>
  <c r="F13" i="9"/>
  <c r="G13" i="9"/>
  <c r="I13" i="9"/>
  <c r="J13" i="9"/>
  <c r="K13" i="9"/>
  <c r="D13" i="9"/>
  <c r="L8" i="9"/>
  <c r="L10" i="9" s="1"/>
  <c r="H9" i="9"/>
  <c r="C9" i="9" s="1"/>
  <c r="H8" i="9"/>
  <c r="E10" i="9"/>
  <c r="F10" i="9"/>
  <c r="G10" i="9"/>
  <c r="J10" i="9"/>
  <c r="K10" i="9"/>
  <c r="D10" i="9"/>
  <c r="K7" i="9"/>
  <c r="K31" i="9" s="1"/>
  <c r="J5" i="9"/>
  <c r="J7" i="9" s="1"/>
  <c r="I6" i="9"/>
  <c r="L6" i="9" s="1"/>
  <c r="L30" i="9" s="1"/>
  <c r="I5" i="9"/>
  <c r="C22" i="9" l="1"/>
  <c r="AC5" i="17"/>
  <c r="Y29" i="17"/>
  <c r="H16" i="9"/>
  <c r="C16" i="9" s="1"/>
  <c r="E5" i="11"/>
  <c r="D95" i="12"/>
  <c r="J31" i="9"/>
  <c r="E88" i="12"/>
  <c r="D88" i="12" s="1"/>
  <c r="D116" i="12" s="1"/>
  <c r="L19" i="9"/>
  <c r="C19" i="9" s="1"/>
  <c r="AC10" i="17"/>
  <c r="Y12" i="17"/>
  <c r="C26" i="9"/>
  <c r="C17" i="9"/>
  <c r="D5" i="11"/>
  <c r="I7" i="11"/>
  <c r="F7" i="11" s="1"/>
  <c r="F5" i="11"/>
  <c r="E31" i="11"/>
  <c r="L5" i="9"/>
  <c r="L29" i="9" s="1"/>
  <c r="F17" i="11"/>
  <c r="D31" i="11"/>
  <c r="F20" i="11"/>
  <c r="D112" i="12"/>
  <c r="G54" i="13"/>
  <c r="E54" i="13"/>
  <c r="F54" i="13" s="1"/>
  <c r="E47" i="13"/>
  <c r="F47" i="13" s="1"/>
  <c r="C59" i="13"/>
  <c r="G47" i="13"/>
  <c r="E17" i="11"/>
  <c r="J29" i="9"/>
  <c r="D17" i="11"/>
  <c r="I29" i="9"/>
  <c r="D20" i="11"/>
  <c r="I30" i="9"/>
  <c r="E20" i="11"/>
  <c r="C7" i="11"/>
  <c r="H7" i="11"/>
  <c r="E7" i="11" s="1"/>
  <c r="G7" i="11"/>
  <c r="D7" i="11" s="1"/>
  <c r="L28" i="9"/>
  <c r="C28" i="9" s="1"/>
  <c r="I7" i="9"/>
  <c r="I31" i="9" s="1"/>
  <c r="L13" i="9"/>
  <c r="H13" i="9"/>
  <c r="H10" i="9"/>
  <c r="C10" i="9" s="1"/>
  <c r="F5" i="9"/>
  <c r="G6" i="9"/>
  <c r="G30" i="9" s="1"/>
  <c r="G5" i="9"/>
  <c r="F6" i="9"/>
  <c r="F30" i="9" s="1"/>
  <c r="D6" i="9"/>
  <c r="D30" i="9" s="1"/>
  <c r="D29" i="8"/>
  <c r="C29" i="8" s="1"/>
  <c r="D28" i="8"/>
  <c r="C28" i="8" s="1"/>
  <c r="I27" i="8"/>
  <c r="D27" i="8"/>
  <c r="D26" i="8"/>
  <c r="C26" i="8" s="1"/>
  <c r="D25" i="8"/>
  <c r="C25" i="8" s="1"/>
  <c r="J24" i="8"/>
  <c r="H24" i="8"/>
  <c r="G24" i="8"/>
  <c r="E24" i="8"/>
  <c r="D24" i="8"/>
  <c r="C31" i="8"/>
  <c r="C32" i="8"/>
  <c r="C33" i="8"/>
  <c r="C35" i="8"/>
  <c r="I23" i="8"/>
  <c r="H23" i="8"/>
  <c r="F23" i="8"/>
  <c r="K22" i="8"/>
  <c r="I22" i="8"/>
  <c r="H22" i="8"/>
  <c r="G22" i="8"/>
  <c r="F22" i="8"/>
  <c r="E22" i="8"/>
  <c r="K21" i="8"/>
  <c r="I21" i="8"/>
  <c r="G21" i="8"/>
  <c r="F21" i="8"/>
  <c r="I17" i="8"/>
  <c r="D21" i="8"/>
  <c r="D20" i="8"/>
  <c r="C20" i="8" s="1"/>
  <c r="D19" i="8"/>
  <c r="D18" i="8"/>
  <c r="C18" i="8" s="1"/>
  <c r="D17" i="8"/>
  <c r="C13" i="9" l="1"/>
  <c r="L7" i="9"/>
  <c r="L31" i="9" s="1"/>
  <c r="G59" i="13"/>
  <c r="C61" i="13"/>
  <c r="E59" i="13"/>
  <c r="F59" i="13" s="1"/>
  <c r="C36" i="8"/>
  <c r="C42" i="8" s="1"/>
  <c r="F7" i="9"/>
  <c r="F31" i="9" s="1"/>
  <c r="F29" i="9"/>
  <c r="G7" i="9"/>
  <c r="G31" i="9" s="1"/>
  <c r="G29" i="9"/>
  <c r="C17" i="8"/>
  <c r="K30" i="8"/>
  <c r="C23" i="8"/>
  <c r="C21" i="8"/>
  <c r="E30" i="8"/>
  <c r="G30" i="8"/>
  <c r="I30" i="8"/>
  <c r="H30" i="8"/>
  <c r="C27" i="8"/>
  <c r="C24" i="8"/>
  <c r="C19" i="8"/>
  <c r="J30" i="8"/>
  <c r="F30" i="8"/>
  <c r="D7" i="9"/>
  <c r="D31" i="9" s="1"/>
  <c r="D15" i="8"/>
  <c r="C15" i="8" s="1"/>
  <c r="E61" i="13" l="1"/>
  <c r="F61" i="13" s="1"/>
  <c r="G61" i="13"/>
  <c r="D13" i="8"/>
  <c r="C13" i="8" s="1"/>
  <c r="D11" i="8"/>
  <c r="C11" i="8" s="1"/>
  <c r="D10" i="8"/>
  <c r="C10" i="8" l="1"/>
  <c r="AG161" i="21"/>
  <c r="AF161" i="21"/>
  <c r="AE161" i="21"/>
  <c r="Y161" i="21"/>
  <c r="X161" i="21"/>
  <c r="W161" i="21"/>
  <c r="L64" i="12" s="1"/>
  <c r="L66" i="12" s="1"/>
  <c r="V161" i="21"/>
  <c r="U161" i="21"/>
  <c r="T161" i="21"/>
  <c r="S161" i="21"/>
  <c r="L57" i="12" s="1"/>
  <c r="L59" i="12" s="1"/>
  <c r="R161" i="21"/>
  <c r="Q161" i="21"/>
  <c r="P161" i="21"/>
  <c r="O161" i="21"/>
  <c r="L50" i="12" s="1"/>
  <c r="L52" i="12" s="1"/>
  <c r="N161" i="21"/>
  <c r="M161" i="21"/>
  <c r="L161" i="21"/>
  <c r="K161" i="21"/>
  <c r="L43" i="12" s="1"/>
  <c r="J161" i="21"/>
  <c r="I161" i="21"/>
  <c r="H161" i="21"/>
  <c r="G161" i="21"/>
  <c r="F161" i="21"/>
  <c r="D161" i="21"/>
  <c r="AH159" i="21"/>
  <c r="AH162" i="21" s="1"/>
  <c r="AG159" i="21"/>
  <c r="AF159" i="21"/>
  <c r="AE159" i="21"/>
  <c r="AC159" i="21"/>
  <c r="AC162" i="21" s="1"/>
  <c r="Y159" i="21"/>
  <c r="Y162" i="21" s="1"/>
  <c r="X159" i="21"/>
  <c r="W159" i="21"/>
  <c r="L61" i="12" s="1"/>
  <c r="L63" i="12" s="1"/>
  <c r="V159" i="21"/>
  <c r="V162" i="21" s="1"/>
  <c r="U159" i="21"/>
  <c r="U162" i="21" s="1"/>
  <c r="T159" i="21"/>
  <c r="S159" i="21"/>
  <c r="L54" i="12" s="1"/>
  <c r="L56" i="12" s="1"/>
  <c r="R159" i="21"/>
  <c r="R162" i="21" s="1"/>
  <c r="Q159" i="21"/>
  <c r="Q162" i="21" s="1"/>
  <c r="P159" i="21"/>
  <c r="O159" i="21"/>
  <c r="L47" i="12" s="1"/>
  <c r="L49" i="12" s="1"/>
  <c r="N159" i="21"/>
  <c r="N162" i="21" s="1"/>
  <c r="M159" i="21"/>
  <c r="M162" i="21" s="1"/>
  <c r="L159" i="21"/>
  <c r="K159" i="21"/>
  <c r="L40" i="12" s="1"/>
  <c r="J159" i="21"/>
  <c r="J162" i="21" s="1"/>
  <c r="I159" i="21"/>
  <c r="H159" i="21"/>
  <c r="G159" i="21"/>
  <c r="F159" i="21"/>
  <c r="F162" i="21" s="1"/>
  <c r="E159" i="21"/>
  <c r="D159" i="21"/>
  <c r="AH154" i="21"/>
  <c r="AG154" i="21"/>
  <c r="AF154" i="21"/>
  <c r="AE154" i="21"/>
  <c r="AB154" i="21"/>
  <c r="AA154" i="21"/>
  <c r="Z154" i="21"/>
  <c r="Y154" i="21"/>
  <c r="X154" i="21"/>
  <c r="W154" i="21"/>
  <c r="K61" i="12" s="1"/>
  <c r="K63" i="12" s="1"/>
  <c r="K67" i="12" s="1"/>
  <c r="V154" i="21"/>
  <c r="U154" i="21"/>
  <c r="T154" i="21"/>
  <c r="S154" i="21"/>
  <c r="K54" i="12" s="1"/>
  <c r="K56" i="12" s="1"/>
  <c r="K60" i="12" s="1"/>
  <c r="R154" i="21"/>
  <c r="Q154" i="21"/>
  <c r="P154" i="21"/>
  <c r="O154" i="21"/>
  <c r="K47" i="12" s="1"/>
  <c r="K49" i="12" s="1"/>
  <c r="K53" i="12" s="1"/>
  <c r="N154" i="21"/>
  <c r="M154" i="21"/>
  <c r="L154" i="21"/>
  <c r="K154" i="21"/>
  <c r="K40" i="12" s="1"/>
  <c r="J154" i="21"/>
  <c r="I154" i="21"/>
  <c r="H154" i="21"/>
  <c r="Z9" i="11" s="1"/>
  <c r="Z10" i="11" s="1"/>
  <c r="Z32" i="11" s="1"/>
  <c r="G154" i="21"/>
  <c r="Y9" i="11" s="1"/>
  <c r="Y10" i="11" s="1"/>
  <c r="Y32" i="11" s="1"/>
  <c r="F154" i="21"/>
  <c r="E154" i="21"/>
  <c r="D154" i="21"/>
  <c r="AH150" i="21"/>
  <c r="AG150" i="21"/>
  <c r="AF150" i="21"/>
  <c r="AE150" i="21"/>
  <c r="AE151" i="21" s="1"/>
  <c r="AC150" i="21"/>
  <c r="AB150" i="21"/>
  <c r="AA150" i="21"/>
  <c r="Z150" i="21"/>
  <c r="Y150" i="21"/>
  <c r="X150" i="21"/>
  <c r="W150" i="21"/>
  <c r="V150" i="21"/>
  <c r="U150" i="21"/>
  <c r="T150" i="21"/>
  <c r="S150" i="21"/>
  <c r="J57" i="12" s="1"/>
  <c r="J59" i="12" s="1"/>
  <c r="R150" i="21"/>
  <c r="Q150" i="21"/>
  <c r="P150" i="21"/>
  <c r="O150" i="21"/>
  <c r="N150" i="21"/>
  <c r="M150" i="21"/>
  <c r="L150" i="21"/>
  <c r="K150" i="21"/>
  <c r="J43" i="12" s="1"/>
  <c r="J150" i="21"/>
  <c r="I150" i="21"/>
  <c r="H150" i="21"/>
  <c r="G150" i="21"/>
  <c r="F150" i="21"/>
  <c r="E150" i="21"/>
  <c r="D150" i="21"/>
  <c r="AH142" i="21"/>
  <c r="AG142" i="21"/>
  <c r="AF142" i="21"/>
  <c r="AC142" i="21"/>
  <c r="AB142" i="21"/>
  <c r="AA142" i="21"/>
  <c r="Z142" i="21"/>
  <c r="Y142" i="21"/>
  <c r="X142" i="21"/>
  <c r="W142" i="21"/>
  <c r="J61" i="12" s="1"/>
  <c r="J63" i="12" s="1"/>
  <c r="V142" i="21"/>
  <c r="U142" i="21"/>
  <c r="T142" i="21"/>
  <c r="S142" i="21"/>
  <c r="J54" i="12" s="1"/>
  <c r="J56" i="12" s="1"/>
  <c r="R142" i="21"/>
  <c r="Q142" i="21"/>
  <c r="P142" i="21"/>
  <c r="O142" i="21"/>
  <c r="J47" i="12" s="1"/>
  <c r="J49" i="12" s="1"/>
  <c r="N142" i="21"/>
  <c r="M142" i="21"/>
  <c r="L142" i="21"/>
  <c r="K142" i="21"/>
  <c r="J40" i="12" s="1"/>
  <c r="J142" i="21"/>
  <c r="I142" i="21"/>
  <c r="H142" i="21"/>
  <c r="G142" i="21"/>
  <c r="F142" i="21"/>
  <c r="E142" i="21"/>
  <c r="D142" i="21"/>
  <c r="AH133" i="21"/>
  <c r="AG133" i="21"/>
  <c r="AF133" i="21"/>
  <c r="AE133" i="21"/>
  <c r="AC133" i="21"/>
  <c r="AB133" i="21"/>
  <c r="AA133" i="21"/>
  <c r="Z133" i="21"/>
  <c r="Y133" i="21"/>
  <c r="X133" i="21"/>
  <c r="W133" i="21"/>
  <c r="V133" i="21"/>
  <c r="U133" i="21"/>
  <c r="T133" i="21"/>
  <c r="T134" i="21" s="1"/>
  <c r="S133" i="21"/>
  <c r="R133" i="21"/>
  <c r="Q133" i="21"/>
  <c r="P133" i="21"/>
  <c r="P134" i="21" s="1"/>
  <c r="O133" i="21"/>
  <c r="N133" i="21"/>
  <c r="M133" i="21"/>
  <c r="L133" i="21"/>
  <c r="L134" i="21" s="1"/>
  <c r="K133" i="21"/>
  <c r="J133" i="21"/>
  <c r="I133" i="21"/>
  <c r="H133" i="21"/>
  <c r="H134" i="21" s="1"/>
  <c r="T9" i="11" s="1"/>
  <c r="G133" i="21"/>
  <c r="F133" i="21"/>
  <c r="E133" i="21"/>
  <c r="D133" i="21"/>
  <c r="AH128" i="21"/>
  <c r="AG128" i="21"/>
  <c r="AF128" i="21"/>
  <c r="AE128" i="21"/>
  <c r="AE134" i="21" s="1"/>
  <c r="AC128" i="21"/>
  <c r="AB128" i="21"/>
  <c r="AA128" i="21"/>
  <c r="Z128" i="21"/>
  <c r="Z134" i="21" s="1"/>
  <c r="Y128" i="21"/>
  <c r="X128" i="21"/>
  <c r="W128" i="21"/>
  <c r="I61" i="12" s="1"/>
  <c r="I63" i="12" s="1"/>
  <c r="V128" i="21"/>
  <c r="U128" i="21"/>
  <c r="T128" i="21"/>
  <c r="S128" i="21"/>
  <c r="I54" i="12" s="1"/>
  <c r="I56" i="12" s="1"/>
  <c r="R128" i="21"/>
  <c r="Q128" i="21"/>
  <c r="P128" i="21"/>
  <c r="O128" i="21"/>
  <c r="I47" i="12" s="1"/>
  <c r="I49" i="12" s="1"/>
  <c r="N128" i="21"/>
  <c r="N134" i="21" s="1"/>
  <c r="M128" i="21"/>
  <c r="L128" i="21"/>
  <c r="K128" i="21"/>
  <c r="I40" i="12" s="1"/>
  <c r="J128" i="21"/>
  <c r="I128" i="21"/>
  <c r="H128" i="21"/>
  <c r="G128" i="21"/>
  <c r="G134" i="21" s="1"/>
  <c r="S9" i="11" s="1"/>
  <c r="F128" i="21"/>
  <c r="E128" i="21"/>
  <c r="D128" i="21"/>
  <c r="AH124" i="21"/>
  <c r="AG124" i="21"/>
  <c r="AF124" i="21"/>
  <c r="AE124" i="21"/>
  <c r="AC124" i="21"/>
  <c r="AC125" i="21" s="1"/>
  <c r="AB124" i="21"/>
  <c r="AA124" i="21"/>
  <c r="Z124" i="21"/>
  <c r="Y124" i="21"/>
  <c r="X124" i="21"/>
  <c r="W124" i="21"/>
  <c r="H64" i="12" s="1"/>
  <c r="H66" i="12" s="1"/>
  <c r="V124" i="21"/>
  <c r="U124" i="21"/>
  <c r="T124" i="21"/>
  <c r="S124" i="21"/>
  <c r="H57" i="12" s="1"/>
  <c r="H59" i="12" s="1"/>
  <c r="R124" i="21"/>
  <c r="Q124" i="21"/>
  <c r="P124" i="21"/>
  <c r="O124" i="21"/>
  <c r="H50" i="12" s="1"/>
  <c r="H52" i="12" s="1"/>
  <c r="N124" i="21"/>
  <c r="M124" i="21"/>
  <c r="L124" i="21"/>
  <c r="K124" i="21"/>
  <c r="H43" i="12" s="1"/>
  <c r="J124" i="21"/>
  <c r="I124" i="21"/>
  <c r="H124" i="21"/>
  <c r="G124" i="21"/>
  <c r="F124" i="21"/>
  <c r="E124" i="21"/>
  <c r="D124" i="21"/>
  <c r="AH115" i="21"/>
  <c r="AG115" i="21"/>
  <c r="AF115" i="21"/>
  <c r="AE115" i="21"/>
  <c r="AB115" i="21"/>
  <c r="AA115" i="21"/>
  <c r="Z115" i="21"/>
  <c r="Y115" i="21"/>
  <c r="X115" i="21"/>
  <c r="W115" i="21"/>
  <c r="H61" i="12" s="1"/>
  <c r="H63" i="12" s="1"/>
  <c r="V115" i="21"/>
  <c r="U115" i="21"/>
  <c r="T115" i="21"/>
  <c r="S115" i="21"/>
  <c r="H54" i="12" s="1"/>
  <c r="H56" i="12" s="1"/>
  <c r="R115" i="21"/>
  <c r="Q115" i="21"/>
  <c r="P115" i="21"/>
  <c r="O115" i="21"/>
  <c r="H47" i="12" s="1"/>
  <c r="H49" i="12" s="1"/>
  <c r="N115" i="21"/>
  <c r="M115" i="21"/>
  <c r="L115" i="21"/>
  <c r="K115" i="21"/>
  <c r="H40" i="12" s="1"/>
  <c r="J115" i="21"/>
  <c r="H115" i="21"/>
  <c r="G115" i="21"/>
  <c r="F115" i="21"/>
  <c r="E115" i="21"/>
  <c r="D115" i="21"/>
  <c r="AH111" i="21"/>
  <c r="AG111" i="21"/>
  <c r="AF111" i="21"/>
  <c r="AE111" i="21"/>
  <c r="AB111" i="21"/>
  <c r="AA111" i="21"/>
  <c r="Z111" i="21"/>
  <c r="Y111" i="21"/>
  <c r="X111" i="21"/>
  <c r="W111" i="21"/>
  <c r="V111" i="21"/>
  <c r="U111" i="21"/>
  <c r="T111" i="21"/>
  <c r="S111" i="21"/>
  <c r="G57" i="12" s="1"/>
  <c r="G59" i="12" s="1"/>
  <c r="R111" i="21"/>
  <c r="Q111" i="21"/>
  <c r="P111" i="21"/>
  <c r="O111" i="21"/>
  <c r="N111" i="21"/>
  <c r="M111" i="21"/>
  <c r="L111" i="21"/>
  <c r="K111" i="21"/>
  <c r="G43" i="12" s="1"/>
  <c r="J111" i="21"/>
  <c r="I111" i="21"/>
  <c r="H111" i="21"/>
  <c r="G111" i="21"/>
  <c r="F111" i="21"/>
  <c r="E111" i="21"/>
  <c r="D111" i="21"/>
  <c r="AH104" i="21"/>
  <c r="AG104" i="21"/>
  <c r="AF104" i="21"/>
  <c r="AE104" i="21"/>
  <c r="AC104" i="21"/>
  <c r="AC112" i="21" s="1"/>
  <c r="AB104" i="21"/>
  <c r="AA104" i="21"/>
  <c r="Z104" i="21"/>
  <c r="Y104" i="21"/>
  <c r="Y112" i="21" s="1"/>
  <c r="X104" i="21"/>
  <c r="W104" i="21"/>
  <c r="G61" i="12" s="1"/>
  <c r="G63" i="12" s="1"/>
  <c r="V104" i="21"/>
  <c r="U104" i="21"/>
  <c r="T104" i="21"/>
  <c r="S104" i="21"/>
  <c r="G54" i="12" s="1"/>
  <c r="G56" i="12" s="1"/>
  <c r="R104" i="21"/>
  <c r="Q104" i="21"/>
  <c r="P104" i="21"/>
  <c r="O104" i="21"/>
  <c r="G47" i="12" s="1"/>
  <c r="G49" i="12" s="1"/>
  <c r="N104" i="21"/>
  <c r="M104" i="21"/>
  <c r="L104" i="21"/>
  <c r="K104" i="21"/>
  <c r="G40" i="12" s="1"/>
  <c r="J104" i="21"/>
  <c r="H104" i="21"/>
  <c r="G104" i="21"/>
  <c r="F104" i="21"/>
  <c r="E104" i="21"/>
  <c r="D104" i="21"/>
  <c r="AH91" i="21"/>
  <c r="AG91" i="21"/>
  <c r="AF91" i="21"/>
  <c r="AE91" i="21"/>
  <c r="AC91" i="21"/>
  <c r="AC92" i="21" s="1"/>
  <c r="AB91" i="21"/>
  <c r="AA91" i="21"/>
  <c r="Z91" i="21"/>
  <c r="Y91" i="21"/>
  <c r="X91" i="21"/>
  <c r="W91" i="21"/>
  <c r="F64" i="12" s="1"/>
  <c r="F66" i="12" s="1"/>
  <c r="V91" i="21"/>
  <c r="U91" i="21"/>
  <c r="T91" i="21"/>
  <c r="S91" i="21"/>
  <c r="F57" i="12" s="1"/>
  <c r="F59" i="12" s="1"/>
  <c r="R91" i="21"/>
  <c r="Q91" i="21"/>
  <c r="P91" i="21"/>
  <c r="O91" i="21"/>
  <c r="F50" i="12" s="1"/>
  <c r="F52" i="12" s="1"/>
  <c r="N91" i="21"/>
  <c r="M91" i="21"/>
  <c r="L91" i="21"/>
  <c r="K91" i="21"/>
  <c r="F43" i="12" s="1"/>
  <c r="J91" i="21"/>
  <c r="I91" i="21"/>
  <c r="H91" i="21"/>
  <c r="G91" i="21"/>
  <c r="F91" i="21"/>
  <c r="E91" i="21"/>
  <c r="D91" i="21"/>
  <c r="AH88" i="21"/>
  <c r="AG88" i="21"/>
  <c r="AF88" i="21"/>
  <c r="AE88" i="21"/>
  <c r="AB88" i="21"/>
  <c r="AA88" i="21"/>
  <c r="Z88" i="21"/>
  <c r="Y88" i="21"/>
  <c r="X88" i="21"/>
  <c r="W88" i="21"/>
  <c r="V88" i="21"/>
  <c r="U88" i="21"/>
  <c r="T88" i="21"/>
  <c r="S88" i="21"/>
  <c r="R88" i="21"/>
  <c r="Q88" i="21"/>
  <c r="P88" i="21"/>
  <c r="O88" i="21"/>
  <c r="N88" i="21"/>
  <c r="M88" i="21"/>
  <c r="L88" i="21"/>
  <c r="K88" i="21"/>
  <c r="J88" i="21"/>
  <c r="H88" i="21"/>
  <c r="G88" i="21"/>
  <c r="F88" i="21"/>
  <c r="E88" i="21"/>
  <c r="D88" i="21"/>
  <c r="AH84" i="21"/>
  <c r="AG84" i="21"/>
  <c r="AF84" i="21"/>
  <c r="AE84" i="21"/>
  <c r="AC84" i="21"/>
  <c r="AB84" i="21"/>
  <c r="AA84" i="21"/>
  <c r="Z84" i="21"/>
  <c r="Y84" i="21"/>
  <c r="X84" i="21"/>
  <c r="W84" i="21"/>
  <c r="V84" i="21"/>
  <c r="U84" i="21"/>
  <c r="T84" i="21"/>
  <c r="S84" i="21"/>
  <c r="R84" i="21"/>
  <c r="Q84" i="21"/>
  <c r="P84" i="21"/>
  <c r="O84" i="21"/>
  <c r="N84" i="21"/>
  <c r="M84" i="21"/>
  <c r="L84" i="21"/>
  <c r="K84" i="21"/>
  <c r="J84" i="21"/>
  <c r="I84" i="21"/>
  <c r="H84" i="21"/>
  <c r="G84" i="21"/>
  <c r="F84" i="21"/>
  <c r="E84" i="21"/>
  <c r="D84" i="21"/>
  <c r="AH44" i="21"/>
  <c r="AG44" i="21"/>
  <c r="AF44" i="21"/>
  <c r="AE44" i="21"/>
  <c r="AD44" i="21"/>
  <c r="AD163" i="21" s="1"/>
  <c r="AD165" i="21" s="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H44" i="21"/>
  <c r="G44" i="21"/>
  <c r="F44" i="21"/>
  <c r="E44" i="21"/>
  <c r="D44" i="21"/>
  <c r="AG234" i="20"/>
  <c r="AF234" i="20"/>
  <c r="Z234" i="20"/>
  <c r="Y234" i="20"/>
  <c r="X234" i="20"/>
  <c r="L29" i="12" s="1"/>
  <c r="L31" i="12" s="1"/>
  <c r="L32" i="12" s="1"/>
  <c r="W234" i="20"/>
  <c r="V234" i="20"/>
  <c r="U234" i="20"/>
  <c r="T234" i="20"/>
  <c r="L22" i="12" s="1"/>
  <c r="S234" i="20"/>
  <c r="R234" i="20"/>
  <c r="Q234" i="20"/>
  <c r="P234" i="20"/>
  <c r="O234" i="20"/>
  <c r="N234" i="20"/>
  <c r="M234" i="20"/>
  <c r="L234" i="20"/>
  <c r="K234" i="20"/>
  <c r="J234" i="20"/>
  <c r="I234" i="20"/>
  <c r="H234" i="20"/>
  <c r="G234" i="20"/>
  <c r="E234" i="20"/>
  <c r="D234" i="20"/>
  <c r="AH232" i="20"/>
  <c r="AH235" i="20" s="1"/>
  <c r="AG232" i="20"/>
  <c r="AG235" i="20" s="1"/>
  <c r="AF232" i="20"/>
  <c r="AE232" i="20"/>
  <c r="AE235" i="20" s="1"/>
  <c r="AD232" i="20"/>
  <c r="AD235" i="20" s="1"/>
  <c r="AC232" i="20"/>
  <c r="AC235" i="20" s="1"/>
  <c r="AA232" i="20"/>
  <c r="AA235" i="20" s="1"/>
  <c r="Z232" i="20"/>
  <c r="Y232" i="20"/>
  <c r="X232" i="20"/>
  <c r="X235" i="20" s="1"/>
  <c r="W232" i="20"/>
  <c r="V232" i="20"/>
  <c r="U232" i="20"/>
  <c r="T232" i="20"/>
  <c r="L19" i="12" s="1"/>
  <c r="S232" i="20"/>
  <c r="R232" i="20"/>
  <c r="Q232" i="20"/>
  <c r="P232" i="20"/>
  <c r="P235" i="20" s="1"/>
  <c r="O232" i="20"/>
  <c r="N232" i="20"/>
  <c r="M232" i="20"/>
  <c r="L232" i="20"/>
  <c r="L235" i="20" s="1"/>
  <c r="K232" i="20"/>
  <c r="J232" i="20"/>
  <c r="I232" i="20"/>
  <c r="H232" i="20"/>
  <c r="H235" i="20" s="1"/>
  <c r="AB8" i="11" s="1"/>
  <c r="G232" i="20"/>
  <c r="F232" i="20"/>
  <c r="F235" i="20" s="1"/>
  <c r="E232" i="20"/>
  <c r="D232" i="20"/>
  <c r="AG226" i="20"/>
  <c r="AF226" i="20"/>
  <c r="AE226" i="20"/>
  <c r="AD226" i="20"/>
  <c r="AC226" i="20"/>
  <c r="AB226" i="20"/>
  <c r="AA226" i="20"/>
  <c r="Z226" i="20"/>
  <c r="Y226" i="20"/>
  <c r="X226" i="20"/>
  <c r="K26" i="12" s="1"/>
  <c r="W226" i="20"/>
  <c r="V226" i="20"/>
  <c r="U226" i="20"/>
  <c r="T226" i="20"/>
  <c r="S226" i="20"/>
  <c r="R226" i="20"/>
  <c r="Q226" i="20"/>
  <c r="P226" i="20"/>
  <c r="O226" i="20"/>
  <c r="N226" i="20"/>
  <c r="M226" i="20"/>
  <c r="L226" i="20"/>
  <c r="K226" i="20"/>
  <c r="J226" i="20"/>
  <c r="I226" i="20"/>
  <c r="H226" i="20"/>
  <c r="G226" i="20"/>
  <c r="E226" i="20"/>
  <c r="D226" i="20"/>
  <c r="AG223" i="20"/>
  <c r="AF223" i="20"/>
  <c r="AE223" i="20"/>
  <c r="AD223" i="20"/>
  <c r="AC223" i="20"/>
  <c r="AB223" i="20"/>
  <c r="AA223" i="20"/>
  <c r="Z223" i="20"/>
  <c r="Y223" i="20"/>
  <c r="X223" i="20"/>
  <c r="W223" i="20"/>
  <c r="V223" i="20"/>
  <c r="U223" i="20"/>
  <c r="T223" i="20"/>
  <c r="S223" i="20"/>
  <c r="R223" i="20"/>
  <c r="Q223" i="20"/>
  <c r="P223" i="20"/>
  <c r="O223" i="20"/>
  <c r="O224" i="20" s="1"/>
  <c r="N223" i="20"/>
  <c r="M223" i="20"/>
  <c r="L223" i="20"/>
  <c r="K223" i="20"/>
  <c r="J223" i="20"/>
  <c r="I223" i="20"/>
  <c r="H223" i="20"/>
  <c r="G223" i="20"/>
  <c r="G224" i="20" s="1"/>
  <c r="F223" i="20"/>
  <c r="F224" i="20" s="1"/>
  <c r="E223" i="20"/>
  <c r="D223" i="20"/>
  <c r="AH205" i="20"/>
  <c r="AG205" i="20"/>
  <c r="AF205" i="20"/>
  <c r="AE205" i="20"/>
  <c r="AD205" i="20"/>
  <c r="AC205" i="20"/>
  <c r="AB205" i="20"/>
  <c r="AA205" i="20"/>
  <c r="Z205" i="20"/>
  <c r="Y205" i="20"/>
  <c r="X205" i="20"/>
  <c r="J26" i="12" s="1"/>
  <c r="J28" i="12" s="1"/>
  <c r="W205" i="20"/>
  <c r="V205" i="20"/>
  <c r="U205" i="20"/>
  <c r="T205" i="20"/>
  <c r="J19" i="12" s="1"/>
  <c r="S205" i="20"/>
  <c r="R205" i="20"/>
  <c r="Q205" i="20"/>
  <c r="P205" i="20"/>
  <c r="O205" i="20"/>
  <c r="N205" i="20"/>
  <c r="M205" i="20"/>
  <c r="L205" i="20"/>
  <c r="K205" i="20"/>
  <c r="J205" i="20"/>
  <c r="I205" i="20"/>
  <c r="H205" i="20"/>
  <c r="G205" i="20"/>
  <c r="E205" i="20"/>
  <c r="D205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I22" i="12" s="1"/>
  <c r="S197" i="20"/>
  <c r="R197" i="20"/>
  <c r="Q197" i="20"/>
  <c r="P197" i="20"/>
  <c r="O197" i="20"/>
  <c r="N197" i="20"/>
  <c r="M197" i="20"/>
  <c r="L197" i="20"/>
  <c r="K197" i="20"/>
  <c r="J197" i="20"/>
  <c r="I197" i="20"/>
  <c r="H197" i="20"/>
  <c r="G197" i="20"/>
  <c r="F197" i="20"/>
  <c r="E197" i="20"/>
  <c r="D197" i="20"/>
  <c r="AG187" i="20"/>
  <c r="AF187" i="20"/>
  <c r="AE187" i="20"/>
  <c r="AD187" i="20"/>
  <c r="AC187" i="20"/>
  <c r="AB187" i="20"/>
  <c r="AB198" i="20" s="1"/>
  <c r="AA187" i="20"/>
  <c r="Z187" i="20"/>
  <c r="Y187" i="20"/>
  <c r="X187" i="20"/>
  <c r="I26" i="12" s="1"/>
  <c r="I28" i="12" s="1"/>
  <c r="I32" i="12" s="1"/>
  <c r="W187" i="20"/>
  <c r="V187" i="20"/>
  <c r="U187" i="20"/>
  <c r="T187" i="20"/>
  <c r="S187" i="20"/>
  <c r="R187" i="20"/>
  <c r="Q187" i="20"/>
  <c r="P187" i="20"/>
  <c r="O187" i="20"/>
  <c r="N187" i="20"/>
  <c r="M187" i="20"/>
  <c r="L187" i="20"/>
  <c r="L198" i="20" s="1"/>
  <c r="K187" i="20"/>
  <c r="J187" i="20"/>
  <c r="I187" i="20"/>
  <c r="H187" i="20"/>
  <c r="H198" i="20" s="1"/>
  <c r="S8" i="11" s="1"/>
  <c r="G187" i="20"/>
  <c r="F187" i="20"/>
  <c r="E187" i="20"/>
  <c r="D187" i="20"/>
  <c r="AH182" i="20"/>
  <c r="AG182" i="20"/>
  <c r="AF182" i="20"/>
  <c r="AE182" i="20"/>
  <c r="AD182" i="20"/>
  <c r="AC182" i="20"/>
  <c r="AB182" i="20"/>
  <c r="AA182" i="20"/>
  <c r="Z182" i="20"/>
  <c r="Y182" i="20"/>
  <c r="X182" i="20"/>
  <c r="W182" i="20"/>
  <c r="V182" i="20"/>
  <c r="U182" i="20"/>
  <c r="T182" i="20"/>
  <c r="S182" i="20"/>
  <c r="R182" i="20"/>
  <c r="Q182" i="20"/>
  <c r="P182" i="20"/>
  <c r="O182" i="20"/>
  <c r="N182" i="20"/>
  <c r="M182" i="20"/>
  <c r="L182" i="20"/>
  <c r="K182" i="20"/>
  <c r="J182" i="20"/>
  <c r="I182" i="20"/>
  <c r="H182" i="20"/>
  <c r="G182" i="20"/>
  <c r="F182" i="20"/>
  <c r="F183" i="20" s="1"/>
  <c r="E182" i="20"/>
  <c r="D182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H26" i="12" s="1"/>
  <c r="H28" i="12" s="1"/>
  <c r="W168" i="20"/>
  <c r="V168" i="20"/>
  <c r="U168" i="20"/>
  <c r="T168" i="20"/>
  <c r="H19" i="12" s="1"/>
  <c r="S168" i="20"/>
  <c r="R168" i="20"/>
  <c r="Q168" i="20"/>
  <c r="P168" i="20"/>
  <c r="O168" i="20"/>
  <c r="N168" i="20"/>
  <c r="M168" i="20"/>
  <c r="L168" i="20"/>
  <c r="K168" i="20"/>
  <c r="J168" i="20"/>
  <c r="I168" i="20"/>
  <c r="H168" i="20"/>
  <c r="G168" i="20"/>
  <c r="E168" i="20"/>
  <c r="D168" i="20"/>
  <c r="AG162" i="20"/>
  <c r="AF162" i="20"/>
  <c r="AE162" i="20"/>
  <c r="AD162" i="20"/>
  <c r="AC162" i="20"/>
  <c r="AB162" i="20"/>
  <c r="AA162" i="20"/>
  <c r="Z162" i="20"/>
  <c r="Y162" i="20"/>
  <c r="X162" i="20"/>
  <c r="G29" i="12" s="1"/>
  <c r="G31" i="12" s="1"/>
  <c r="W162" i="20"/>
  <c r="V162" i="20"/>
  <c r="U162" i="20"/>
  <c r="T162" i="20"/>
  <c r="S162" i="20"/>
  <c r="R162" i="20"/>
  <c r="Q162" i="20"/>
  <c r="P162" i="20"/>
  <c r="O162" i="20"/>
  <c r="N162" i="20"/>
  <c r="M162" i="20"/>
  <c r="L162" i="20"/>
  <c r="G8" i="12" s="1"/>
  <c r="K162" i="20"/>
  <c r="J162" i="20"/>
  <c r="I162" i="20"/>
  <c r="H162" i="20"/>
  <c r="G162" i="20"/>
  <c r="F162" i="20"/>
  <c r="E162" i="20"/>
  <c r="D162" i="20"/>
  <c r="AH150" i="20"/>
  <c r="AH163" i="20" s="1"/>
  <c r="AG150" i="20"/>
  <c r="AF150" i="20"/>
  <c r="AE150" i="20"/>
  <c r="AD150" i="20"/>
  <c r="AC150" i="20"/>
  <c r="AB150" i="20"/>
  <c r="AA150" i="20"/>
  <c r="AA163" i="20" s="1"/>
  <c r="Z150" i="20"/>
  <c r="Y150" i="20"/>
  <c r="X150" i="20"/>
  <c r="G26" i="12" s="1"/>
  <c r="G28" i="12" s="1"/>
  <c r="W150" i="20"/>
  <c r="V150" i="20"/>
  <c r="U150" i="20"/>
  <c r="T150" i="20"/>
  <c r="G19" i="12" s="1"/>
  <c r="G21" i="12" s="1"/>
  <c r="G25" i="12" s="1"/>
  <c r="S150" i="20"/>
  <c r="R150" i="20"/>
  <c r="Q150" i="20"/>
  <c r="P150" i="20"/>
  <c r="O150" i="20"/>
  <c r="N150" i="20"/>
  <c r="M150" i="20"/>
  <c r="L150" i="20"/>
  <c r="G5" i="12" s="1"/>
  <c r="K150" i="20"/>
  <c r="K163" i="20" s="1"/>
  <c r="J150" i="20"/>
  <c r="I150" i="20"/>
  <c r="H150" i="20"/>
  <c r="G150" i="20"/>
  <c r="F150" i="20"/>
  <c r="E150" i="20"/>
  <c r="D150" i="20"/>
  <c r="AG124" i="20"/>
  <c r="AF124" i="20"/>
  <c r="AE124" i="20"/>
  <c r="AD124" i="20"/>
  <c r="AC124" i="20"/>
  <c r="AB124" i="20"/>
  <c r="AA124" i="20"/>
  <c r="Z124" i="20"/>
  <c r="Y124" i="20"/>
  <c r="X124" i="20"/>
  <c r="F29" i="12" s="1"/>
  <c r="F31" i="12" s="1"/>
  <c r="W124" i="20"/>
  <c r="V124" i="20"/>
  <c r="U124" i="20"/>
  <c r="T124" i="20"/>
  <c r="F22" i="12" s="1"/>
  <c r="S124" i="20"/>
  <c r="R124" i="20"/>
  <c r="Q124" i="20"/>
  <c r="P124" i="20"/>
  <c r="O124" i="20"/>
  <c r="N124" i="20"/>
  <c r="M124" i="20"/>
  <c r="L124" i="20"/>
  <c r="K124" i="20"/>
  <c r="J124" i="20"/>
  <c r="I124" i="20"/>
  <c r="H124" i="20"/>
  <c r="G124" i="20"/>
  <c r="D124" i="20"/>
  <c r="AH121" i="20"/>
  <c r="AH125" i="20" s="1"/>
  <c r="AG121" i="20"/>
  <c r="AF121" i="20"/>
  <c r="AE121" i="20"/>
  <c r="AD121" i="20"/>
  <c r="AC121" i="20"/>
  <c r="AB121" i="20"/>
  <c r="AA121" i="20"/>
  <c r="Z121" i="20"/>
  <c r="Y121" i="20"/>
  <c r="X121" i="20"/>
  <c r="F26" i="12" s="1"/>
  <c r="F28" i="12" s="1"/>
  <c r="W121" i="20"/>
  <c r="V121" i="20"/>
  <c r="U121" i="20"/>
  <c r="T121" i="20"/>
  <c r="S121" i="20"/>
  <c r="R121" i="20"/>
  <c r="Q121" i="20"/>
  <c r="P121" i="20"/>
  <c r="O121" i="20"/>
  <c r="N121" i="20"/>
  <c r="M121" i="20"/>
  <c r="L121" i="20"/>
  <c r="F5" i="12" s="1"/>
  <c r="K121" i="20"/>
  <c r="J121" i="20"/>
  <c r="I121" i="20"/>
  <c r="H121" i="20"/>
  <c r="G121" i="20"/>
  <c r="E121" i="20"/>
  <c r="D121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R118" i="20"/>
  <c r="Q118" i="20"/>
  <c r="P118" i="20"/>
  <c r="O118" i="20"/>
  <c r="N118" i="20"/>
  <c r="M118" i="20"/>
  <c r="K118" i="20"/>
  <c r="J118" i="20"/>
  <c r="I118" i="20"/>
  <c r="H118" i="20"/>
  <c r="G118" i="20"/>
  <c r="F118" i="20"/>
  <c r="E118" i="20"/>
  <c r="D118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E44" i="20"/>
  <c r="D44" i="20"/>
  <c r="W224" i="20" l="1"/>
  <c r="AE224" i="20"/>
  <c r="AA112" i="21"/>
  <c r="F163" i="20"/>
  <c r="N163" i="20"/>
  <c r="V163" i="20"/>
  <c r="AD163" i="20"/>
  <c r="Y224" i="20"/>
  <c r="AG224" i="20"/>
  <c r="G198" i="20"/>
  <c r="W198" i="20"/>
  <c r="K224" i="20"/>
  <c r="S224" i="20"/>
  <c r="AA224" i="20"/>
  <c r="M112" i="21"/>
  <c r="U112" i="21"/>
  <c r="AE125" i="21"/>
  <c r="R163" i="20"/>
  <c r="Z163" i="20"/>
  <c r="M224" i="20"/>
  <c r="U224" i="20"/>
  <c r="AA119" i="20"/>
  <c r="Y125" i="21"/>
  <c r="E5" i="9"/>
  <c r="E6" i="9"/>
  <c r="E125" i="20"/>
  <c r="C5" i="13"/>
  <c r="E224" i="20"/>
  <c r="C15" i="13"/>
  <c r="H236" i="20"/>
  <c r="AB236" i="20"/>
  <c r="AF236" i="20"/>
  <c r="C6" i="13"/>
  <c r="E6" i="13" s="1"/>
  <c r="F6" i="13" s="1"/>
  <c r="C11" i="13"/>
  <c r="G11" i="13" s="1"/>
  <c r="C4" i="13"/>
  <c r="E4" i="13" s="1"/>
  <c r="F4" i="13" s="1"/>
  <c r="S119" i="20"/>
  <c r="C8" i="13"/>
  <c r="C3" i="13"/>
  <c r="G119" i="20"/>
  <c r="K119" i="20"/>
  <c r="C7" i="13"/>
  <c r="C9" i="13"/>
  <c r="D198" i="20"/>
  <c r="H12" i="8" s="1"/>
  <c r="C14" i="13"/>
  <c r="J12" i="8"/>
  <c r="C17" i="13"/>
  <c r="C26" i="13"/>
  <c r="R134" i="21"/>
  <c r="D162" i="21"/>
  <c r="K14" i="8" s="1"/>
  <c r="C35" i="13"/>
  <c r="E162" i="21"/>
  <c r="C28" i="13"/>
  <c r="E125" i="21"/>
  <c r="D134" i="21"/>
  <c r="H14" i="8" s="1"/>
  <c r="D125" i="21"/>
  <c r="G14" i="8" s="1"/>
  <c r="C34" i="13"/>
  <c r="G34" i="13" s="1"/>
  <c r="J14" i="8"/>
  <c r="I125" i="21"/>
  <c r="R9" i="11" s="1"/>
  <c r="C32" i="13"/>
  <c r="R92" i="21"/>
  <c r="E151" i="21"/>
  <c r="I151" i="21"/>
  <c r="X9" i="11" s="1"/>
  <c r="C36" i="13"/>
  <c r="Q151" i="21"/>
  <c r="Y151" i="21"/>
  <c r="AC151" i="21"/>
  <c r="H85" i="21"/>
  <c r="H9" i="11" s="1"/>
  <c r="AE164" i="21"/>
  <c r="I112" i="21"/>
  <c r="O9" i="11" s="1"/>
  <c r="C30" i="13"/>
  <c r="Q112" i="21"/>
  <c r="I163" i="21"/>
  <c r="C33" i="13"/>
  <c r="D151" i="21"/>
  <c r="I14" i="8" s="1"/>
  <c r="H151" i="21"/>
  <c r="W9" i="11" s="1"/>
  <c r="L151" i="21"/>
  <c r="P151" i="21"/>
  <c r="T151" i="21"/>
  <c r="X151" i="21"/>
  <c r="AB151" i="21"/>
  <c r="G151" i="21"/>
  <c r="V9" i="11" s="1"/>
  <c r="AA151" i="21"/>
  <c r="AA9" i="11"/>
  <c r="AA10" i="11" s="1"/>
  <c r="AA32" i="11" s="1"/>
  <c r="C37" i="13"/>
  <c r="E28" i="13"/>
  <c r="F28" i="13" s="1"/>
  <c r="G28" i="13"/>
  <c r="E35" i="13"/>
  <c r="F35" i="13" s="1"/>
  <c r="G35" i="13"/>
  <c r="I162" i="21"/>
  <c r="AD9" i="11" s="1"/>
  <c r="C38" i="13"/>
  <c r="AG164" i="21"/>
  <c r="M151" i="21"/>
  <c r="U151" i="21"/>
  <c r="E26" i="13"/>
  <c r="F26" i="13" s="1"/>
  <c r="G26" i="13"/>
  <c r="AF92" i="21"/>
  <c r="AH125" i="21"/>
  <c r="J134" i="21"/>
  <c r="AG151" i="21"/>
  <c r="G162" i="21"/>
  <c r="AB9" i="11" s="1"/>
  <c r="AB10" i="11" s="1"/>
  <c r="AB32" i="11" s="1"/>
  <c r="L237" i="20"/>
  <c r="S163" i="20"/>
  <c r="G183" i="20"/>
  <c r="K183" i="20"/>
  <c r="O183" i="20"/>
  <c r="S183" i="20"/>
  <c r="W183" i="20"/>
  <c r="AA183" i="20"/>
  <c r="AE183" i="20"/>
  <c r="R119" i="20"/>
  <c r="Z119" i="20"/>
  <c r="AH119" i="20"/>
  <c r="N125" i="20"/>
  <c r="R125" i="20"/>
  <c r="V125" i="20"/>
  <c r="Z125" i="20"/>
  <c r="AD125" i="20"/>
  <c r="N119" i="20"/>
  <c r="V119" i="20"/>
  <c r="O198" i="20"/>
  <c r="AE198" i="20"/>
  <c r="O119" i="20"/>
  <c r="W119" i="20"/>
  <c r="AE119" i="20"/>
  <c r="J119" i="20"/>
  <c r="I8" i="11" s="1"/>
  <c r="E163" i="20"/>
  <c r="I163" i="20"/>
  <c r="N8" i="11" s="1"/>
  <c r="M163" i="20"/>
  <c r="Q163" i="20"/>
  <c r="U163" i="20"/>
  <c r="Y163" i="20"/>
  <c r="AC163" i="20"/>
  <c r="AG163" i="20"/>
  <c r="N183" i="20"/>
  <c r="R183" i="20"/>
  <c r="V183" i="20"/>
  <c r="Z183" i="20"/>
  <c r="AD183" i="20"/>
  <c r="AH183" i="20"/>
  <c r="P198" i="20"/>
  <c r="AF198" i="20"/>
  <c r="I224" i="20"/>
  <c r="W8" i="11" s="1"/>
  <c r="W10" i="11" s="1"/>
  <c r="W32" i="11" s="1"/>
  <c r="Q224" i="20"/>
  <c r="AC224" i="20"/>
  <c r="R224" i="20"/>
  <c r="Z224" i="20"/>
  <c r="G235" i="20"/>
  <c r="K235" i="20"/>
  <c r="O235" i="20"/>
  <c r="S235" i="20"/>
  <c r="W235" i="20"/>
  <c r="AF235" i="20"/>
  <c r="J125" i="20"/>
  <c r="L8" i="11" s="1"/>
  <c r="G237" i="20"/>
  <c r="K237" i="20"/>
  <c r="O237" i="20"/>
  <c r="S237" i="20"/>
  <c r="W237" i="20"/>
  <c r="AA237" i="20"/>
  <c r="AE237" i="20"/>
  <c r="G163" i="20"/>
  <c r="O163" i="20"/>
  <c r="W163" i="20"/>
  <c r="AE163" i="20"/>
  <c r="F198" i="20"/>
  <c r="J198" i="20"/>
  <c r="U8" i="11" s="1"/>
  <c r="N198" i="20"/>
  <c r="R198" i="20"/>
  <c r="V198" i="20"/>
  <c r="Z198" i="20"/>
  <c r="AD198" i="20"/>
  <c r="P236" i="20"/>
  <c r="E12" i="12"/>
  <c r="L236" i="20"/>
  <c r="L238" i="20" s="1"/>
  <c r="E5" i="12"/>
  <c r="T236" i="20"/>
  <c r="E19" i="12"/>
  <c r="G33" i="12"/>
  <c r="G7" i="12"/>
  <c r="G35" i="12" s="1"/>
  <c r="W10" i="17" s="1"/>
  <c r="J16" i="8"/>
  <c r="E7" i="9"/>
  <c r="E31" i="9" s="1"/>
  <c r="E29" i="9"/>
  <c r="H5" i="9"/>
  <c r="Q236" i="20"/>
  <c r="Y236" i="20"/>
  <c r="F237" i="20"/>
  <c r="G4" i="13"/>
  <c r="AD237" i="20"/>
  <c r="F24" i="12"/>
  <c r="F36" i="12"/>
  <c r="AA125" i="20"/>
  <c r="E8" i="13"/>
  <c r="F8" i="13" s="1"/>
  <c r="G8" i="13"/>
  <c r="G9" i="13"/>
  <c r="E9" i="13"/>
  <c r="F9" i="13" s="1"/>
  <c r="X198" i="20"/>
  <c r="N236" i="20"/>
  <c r="V236" i="20"/>
  <c r="AD236" i="20"/>
  <c r="E15" i="13"/>
  <c r="F15" i="13" s="1"/>
  <c r="G15" i="13"/>
  <c r="L33" i="12"/>
  <c r="L21" i="12"/>
  <c r="L35" i="12" s="1"/>
  <c r="W25" i="17" s="1"/>
  <c r="G3" i="13"/>
  <c r="E3" i="13"/>
  <c r="F3" i="13" s="1"/>
  <c r="F119" i="20"/>
  <c r="AD119" i="20"/>
  <c r="E5" i="13"/>
  <c r="F5" i="13" s="1"/>
  <c r="G5" i="13"/>
  <c r="I125" i="20"/>
  <c r="K8" i="11" s="1"/>
  <c r="M125" i="20"/>
  <c r="Q125" i="20"/>
  <c r="U125" i="20"/>
  <c r="Y125" i="20"/>
  <c r="AC125" i="20"/>
  <c r="AG125" i="20"/>
  <c r="G7" i="13"/>
  <c r="E7" i="13"/>
  <c r="F7" i="13" s="1"/>
  <c r="D183" i="20"/>
  <c r="G12" i="8" s="1"/>
  <c r="G16" i="8" s="1"/>
  <c r="H183" i="20"/>
  <c r="P8" i="11" s="1"/>
  <c r="L183" i="20"/>
  <c r="P183" i="20"/>
  <c r="T183" i="20"/>
  <c r="H22" i="12"/>
  <c r="X183" i="20"/>
  <c r="H29" i="12"/>
  <c r="H31" i="12" s="1"/>
  <c r="H32" i="12" s="1"/>
  <c r="AB183" i="20"/>
  <c r="AF183" i="20"/>
  <c r="E11" i="13"/>
  <c r="F11" i="13" s="1"/>
  <c r="I24" i="12"/>
  <c r="I38" i="12" s="1"/>
  <c r="W17" i="17" s="1"/>
  <c r="I36" i="12"/>
  <c r="D224" i="20"/>
  <c r="I12" i="8" s="1"/>
  <c r="H224" i="20"/>
  <c r="V8" i="11" s="1"/>
  <c r="L224" i="20"/>
  <c r="P224" i="20"/>
  <c r="T224" i="20"/>
  <c r="J22" i="12"/>
  <c r="X224" i="20"/>
  <c r="J29" i="12"/>
  <c r="J31" i="12" s="1"/>
  <c r="J32" i="12" s="1"/>
  <c r="AB224" i="20"/>
  <c r="AF224" i="20"/>
  <c r="J224" i="20"/>
  <c r="X8" i="11" s="1"/>
  <c r="E235" i="20"/>
  <c r="L36" i="12"/>
  <c r="L24" i="12"/>
  <c r="T235" i="20"/>
  <c r="H16" i="8"/>
  <c r="X236" i="20"/>
  <c r="E26" i="12"/>
  <c r="F7" i="12"/>
  <c r="F35" i="12" s="1"/>
  <c r="W7" i="17" s="1"/>
  <c r="F33" i="12"/>
  <c r="J183" i="20"/>
  <c r="R8" i="11" s="1"/>
  <c r="C10" i="13"/>
  <c r="T198" i="20"/>
  <c r="I19" i="12"/>
  <c r="E14" i="13"/>
  <c r="F14" i="13" s="1"/>
  <c r="G14" i="13"/>
  <c r="E17" i="13"/>
  <c r="F17" i="13" s="1"/>
  <c r="G17" i="13"/>
  <c r="I236" i="20"/>
  <c r="M236" i="20"/>
  <c r="E6" i="12"/>
  <c r="U236" i="20"/>
  <c r="AC236" i="20"/>
  <c r="AG236" i="20"/>
  <c r="N237" i="20"/>
  <c r="V237" i="20"/>
  <c r="V238" i="20" s="1"/>
  <c r="F32" i="12"/>
  <c r="J236" i="20"/>
  <c r="C13" i="13"/>
  <c r="R236" i="20"/>
  <c r="Z236" i="20"/>
  <c r="AH236" i="20"/>
  <c r="G236" i="20"/>
  <c r="G238" i="20" s="1"/>
  <c r="K236" i="20"/>
  <c r="K238" i="20" s="1"/>
  <c r="O236" i="20"/>
  <c r="O238" i="20" s="1"/>
  <c r="S236" i="20"/>
  <c r="S238" i="20" s="1"/>
  <c r="W236" i="20"/>
  <c r="W238" i="20" s="1"/>
  <c r="AA236" i="20"/>
  <c r="AA238" i="20" s="1"/>
  <c r="E30" i="9"/>
  <c r="H6" i="9"/>
  <c r="H237" i="20"/>
  <c r="H238" i="20" s="1"/>
  <c r="P237" i="20"/>
  <c r="E15" i="12"/>
  <c r="T237" i="20"/>
  <c r="E22" i="12"/>
  <c r="X237" i="20"/>
  <c r="E29" i="12"/>
  <c r="AB237" i="20"/>
  <c r="AF237" i="20"/>
  <c r="AF238" i="20" s="1"/>
  <c r="G36" i="12"/>
  <c r="G10" i="12"/>
  <c r="D8" i="12"/>
  <c r="G32" i="12"/>
  <c r="J163" i="20"/>
  <c r="O8" i="11" s="1"/>
  <c r="H21" i="12"/>
  <c r="H35" i="12" s="1"/>
  <c r="W13" i="17" s="1"/>
  <c r="H33" i="12"/>
  <c r="E183" i="20"/>
  <c r="K198" i="20"/>
  <c r="S198" i="20"/>
  <c r="AA198" i="20"/>
  <c r="E198" i="20"/>
  <c r="I198" i="20"/>
  <c r="T8" i="11" s="1"/>
  <c r="T10" i="11" s="1"/>
  <c r="T32" i="11" s="1"/>
  <c r="M198" i="20"/>
  <c r="Q198" i="20"/>
  <c r="U198" i="20"/>
  <c r="Y198" i="20"/>
  <c r="AC198" i="20"/>
  <c r="AG198" i="20"/>
  <c r="J33" i="12"/>
  <c r="J21" i="12"/>
  <c r="J35" i="12" s="1"/>
  <c r="W19" i="17" s="1"/>
  <c r="AH224" i="20"/>
  <c r="K28" i="12"/>
  <c r="K33" i="12"/>
  <c r="J235" i="20"/>
  <c r="AD8" i="11" s="1"/>
  <c r="C16" i="13"/>
  <c r="N235" i="20"/>
  <c r="R235" i="20"/>
  <c r="V235" i="20"/>
  <c r="Z235" i="20"/>
  <c r="D235" i="20"/>
  <c r="K12" i="8" s="1"/>
  <c r="K16" i="8" s="1"/>
  <c r="S10" i="11"/>
  <c r="S32" i="11" s="1"/>
  <c r="J60" i="12"/>
  <c r="G60" i="12"/>
  <c r="H53" i="12"/>
  <c r="H60" i="12"/>
  <c r="L67" i="12"/>
  <c r="G21" i="11"/>
  <c r="D21" i="11" s="1"/>
  <c r="H21" i="11"/>
  <c r="E21" i="11" s="1"/>
  <c r="G92" i="21"/>
  <c r="J9" i="11" s="1"/>
  <c r="D163" i="21"/>
  <c r="AF125" i="21"/>
  <c r="E134" i="21"/>
  <c r="I134" i="21"/>
  <c r="U9" i="11" s="1"/>
  <c r="M134" i="21"/>
  <c r="Q134" i="21"/>
  <c r="U134" i="21"/>
  <c r="H162" i="21"/>
  <c r="AC9" i="11" s="1"/>
  <c r="L162" i="21"/>
  <c r="P162" i="21"/>
  <c r="T162" i="21"/>
  <c r="X162" i="21"/>
  <c r="E163" i="21"/>
  <c r="J163" i="21"/>
  <c r="N163" i="21"/>
  <c r="R163" i="21"/>
  <c r="V163" i="21"/>
  <c r="Z163" i="21"/>
  <c r="D92" i="21"/>
  <c r="E14" i="8" s="1"/>
  <c r="AB92" i="21"/>
  <c r="E112" i="21"/>
  <c r="AE112" i="21"/>
  <c r="AH112" i="21"/>
  <c r="T125" i="21"/>
  <c r="F134" i="21"/>
  <c r="V134" i="21"/>
  <c r="AG162" i="21"/>
  <c r="D85" i="21"/>
  <c r="D14" i="8" s="1"/>
  <c r="G163" i="21"/>
  <c r="L163" i="21"/>
  <c r="P163" i="21"/>
  <c r="T163" i="21"/>
  <c r="X163" i="21"/>
  <c r="AB163" i="21"/>
  <c r="AF163" i="21"/>
  <c r="E164" i="21"/>
  <c r="I164" i="21"/>
  <c r="I165" i="21" s="1"/>
  <c r="M164" i="21"/>
  <c r="Q164" i="21"/>
  <c r="U164" i="21"/>
  <c r="Y164" i="21"/>
  <c r="AC164" i="21"/>
  <c r="AH164" i="21"/>
  <c r="F112" i="21"/>
  <c r="AF112" i="21"/>
  <c r="X134" i="21"/>
  <c r="AB134" i="21"/>
  <c r="AG134" i="21"/>
  <c r="P85" i="21"/>
  <c r="AC85" i="21"/>
  <c r="F71" i="12"/>
  <c r="F45" i="12"/>
  <c r="H71" i="12"/>
  <c r="H45" i="12"/>
  <c r="I42" i="12"/>
  <c r="I70" i="12" s="1"/>
  <c r="X16" i="17" s="1"/>
  <c r="I68" i="12"/>
  <c r="Y134" i="21"/>
  <c r="AC134" i="21"/>
  <c r="AH134" i="21"/>
  <c r="J45" i="12"/>
  <c r="O151" i="21"/>
  <c r="J50" i="12"/>
  <c r="J52" i="12" s="1"/>
  <c r="J53" i="12" s="1"/>
  <c r="W151" i="21"/>
  <c r="J64" i="12"/>
  <c r="J66" i="12" s="1"/>
  <c r="J67" i="12" s="1"/>
  <c r="AF151" i="21"/>
  <c r="S151" i="21"/>
  <c r="L45" i="12"/>
  <c r="L71" i="12"/>
  <c r="L53" i="12"/>
  <c r="L60" i="12"/>
  <c r="H163" i="21"/>
  <c r="M163" i="21"/>
  <c r="M165" i="21" s="1"/>
  <c r="Q163" i="21"/>
  <c r="U163" i="21"/>
  <c r="Y163" i="21"/>
  <c r="AC163" i="21"/>
  <c r="AC165" i="21" s="1"/>
  <c r="AG163" i="21"/>
  <c r="F164" i="21"/>
  <c r="J164" i="21"/>
  <c r="N164" i="21"/>
  <c r="N165" i="21" s="1"/>
  <c r="R164" i="21"/>
  <c r="V164" i="21"/>
  <c r="Z164" i="21"/>
  <c r="E85" i="21"/>
  <c r="Q85" i="21"/>
  <c r="H92" i="21"/>
  <c r="K9" i="11" s="1"/>
  <c r="L92" i="21"/>
  <c r="P92" i="21"/>
  <c r="T92" i="21"/>
  <c r="X92" i="21"/>
  <c r="AG92" i="21"/>
  <c r="G42" i="12"/>
  <c r="G70" i="12" s="1"/>
  <c r="X10" i="17" s="1"/>
  <c r="G68" i="12"/>
  <c r="S112" i="21"/>
  <c r="M125" i="21"/>
  <c r="Q125" i="21"/>
  <c r="U125" i="21"/>
  <c r="H125" i="21"/>
  <c r="Q9" i="11" s="1"/>
  <c r="L125" i="21"/>
  <c r="P125" i="21"/>
  <c r="X125" i="21"/>
  <c r="AB125" i="21"/>
  <c r="AG125" i="21"/>
  <c r="K42" i="12"/>
  <c r="K68" i="12"/>
  <c r="K162" i="21"/>
  <c r="S162" i="21"/>
  <c r="AH163" i="21"/>
  <c r="AH165" i="21" s="1"/>
  <c r="G164" i="21"/>
  <c r="E43" i="12"/>
  <c r="K164" i="21"/>
  <c r="O164" i="21"/>
  <c r="E50" i="12"/>
  <c r="S164" i="21"/>
  <c r="E57" i="12"/>
  <c r="W164" i="21"/>
  <c r="E64" i="12"/>
  <c r="AA164" i="21"/>
  <c r="AF164" i="21"/>
  <c r="AF165" i="21" s="1"/>
  <c r="U85" i="21"/>
  <c r="AH92" i="21"/>
  <c r="J112" i="21"/>
  <c r="N112" i="21"/>
  <c r="R112" i="21"/>
  <c r="V112" i="21"/>
  <c r="Z112" i="21"/>
  <c r="K134" i="21"/>
  <c r="I43" i="12"/>
  <c r="O134" i="21"/>
  <c r="I50" i="12"/>
  <c r="I52" i="12" s="1"/>
  <c r="I53" i="12" s="1"/>
  <c r="S134" i="21"/>
  <c r="I57" i="12"/>
  <c r="I59" i="12" s="1"/>
  <c r="I60" i="12" s="1"/>
  <c r="W134" i="21"/>
  <c r="I64" i="12"/>
  <c r="I66" i="12" s="1"/>
  <c r="I67" i="12" s="1"/>
  <c r="AA134" i="21"/>
  <c r="AF134" i="21"/>
  <c r="AH151" i="21"/>
  <c r="L68" i="12"/>
  <c r="L42" i="12"/>
  <c r="L70" i="12" s="1"/>
  <c r="F163" i="21"/>
  <c r="K163" i="21"/>
  <c r="E40" i="12"/>
  <c r="E47" i="12"/>
  <c r="O163" i="21"/>
  <c r="O165" i="21" s="1"/>
  <c r="S163" i="21"/>
  <c r="W163" i="21"/>
  <c r="E61" i="12"/>
  <c r="AA163" i="21"/>
  <c r="AA165" i="21" s="1"/>
  <c r="AE163" i="21"/>
  <c r="AE165" i="21" s="1"/>
  <c r="H164" i="21"/>
  <c r="L164" i="21"/>
  <c r="L165" i="21" s="1"/>
  <c r="P164" i="21"/>
  <c r="P165" i="21" s="1"/>
  <c r="T85" i="21"/>
  <c r="T164" i="21"/>
  <c r="X164" i="21"/>
  <c r="AB164" i="21"/>
  <c r="M85" i="21"/>
  <c r="X85" i="21"/>
  <c r="K92" i="21"/>
  <c r="F40" i="12"/>
  <c r="O92" i="21"/>
  <c r="F47" i="12"/>
  <c r="F49" i="12" s="1"/>
  <c r="F53" i="12" s="1"/>
  <c r="S92" i="21"/>
  <c r="F54" i="12"/>
  <c r="W92" i="21"/>
  <c r="F61" i="12"/>
  <c r="F63" i="12" s="1"/>
  <c r="F67" i="12" s="1"/>
  <c r="AA92" i="21"/>
  <c r="F92" i="21"/>
  <c r="J92" i="21"/>
  <c r="N92" i="21"/>
  <c r="V92" i="21"/>
  <c r="Z92" i="21"/>
  <c r="G112" i="21"/>
  <c r="M9" i="11" s="1"/>
  <c r="G45" i="12"/>
  <c r="O112" i="21"/>
  <c r="G50" i="12"/>
  <c r="G52" i="12" s="1"/>
  <c r="G53" i="12" s="1"/>
  <c r="W112" i="21"/>
  <c r="G64" i="12"/>
  <c r="G66" i="12" s="1"/>
  <c r="G67" i="12" s="1"/>
  <c r="K112" i="21"/>
  <c r="H68" i="12"/>
  <c r="H42" i="12"/>
  <c r="H70" i="12" s="1"/>
  <c r="H67" i="12"/>
  <c r="F125" i="21"/>
  <c r="J125" i="21"/>
  <c r="N125" i="21"/>
  <c r="R125" i="21"/>
  <c r="V125" i="21"/>
  <c r="Z125" i="21"/>
  <c r="J68" i="12"/>
  <c r="J117" i="12" s="1"/>
  <c r="J42" i="12"/>
  <c r="J70" i="12" s="1"/>
  <c r="X19" i="17" s="1"/>
  <c r="AB19" i="17" s="1"/>
  <c r="K151" i="21"/>
  <c r="AF162" i="21"/>
  <c r="AE162" i="21"/>
  <c r="O162" i="21"/>
  <c r="W162" i="21"/>
  <c r="D22" i="8"/>
  <c r="E75" i="12"/>
  <c r="E110" i="12" s="1"/>
  <c r="AD85" i="21"/>
  <c r="G85" i="21"/>
  <c r="G9" i="11" s="1"/>
  <c r="O85" i="21"/>
  <c r="W85" i="21"/>
  <c r="AA85" i="21"/>
  <c r="Z85" i="21"/>
  <c r="R85" i="21"/>
  <c r="AF85" i="21"/>
  <c r="F85" i="21"/>
  <c r="V85" i="21"/>
  <c r="K85" i="21"/>
  <c r="S85" i="21"/>
  <c r="J85" i="21"/>
  <c r="AH85" i="21"/>
  <c r="AE92" i="21"/>
  <c r="D112" i="21"/>
  <c r="F14" i="8" s="1"/>
  <c r="H112" i="21"/>
  <c r="N9" i="11" s="1"/>
  <c r="N10" i="11" s="1"/>
  <c r="N32" i="11" s="1"/>
  <c r="L112" i="21"/>
  <c r="P112" i="21"/>
  <c r="T112" i="21"/>
  <c r="X112" i="21"/>
  <c r="AB112" i="21"/>
  <c r="AE85" i="21"/>
  <c r="I85" i="21"/>
  <c r="I9" i="11" s="1"/>
  <c r="N85" i="21"/>
  <c r="Y85" i="21"/>
  <c r="D164" i="21"/>
  <c r="D165" i="21" s="1"/>
  <c r="C9" i="11" s="1"/>
  <c r="L85" i="21"/>
  <c r="AB85" i="21"/>
  <c r="AG85" i="21"/>
  <c r="E92" i="21"/>
  <c r="I92" i="21"/>
  <c r="L9" i="11" s="1"/>
  <c r="M92" i="21"/>
  <c r="Q92" i="21"/>
  <c r="U92" i="21"/>
  <c r="Y92" i="21"/>
  <c r="AG112" i="21"/>
  <c r="G125" i="21"/>
  <c r="P9" i="11" s="1"/>
  <c r="K125" i="21"/>
  <c r="O125" i="21"/>
  <c r="S125" i="21"/>
  <c r="W125" i="21"/>
  <c r="AA125" i="21"/>
  <c r="F151" i="21"/>
  <c r="J151" i="21"/>
  <c r="N151" i="21"/>
  <c r="R151" i="21"/>
  <c r="V151" i="21"/>
  <c r="Z151" i="21"/>
  <c r="E237" i="20"/>
  <c r="E119" i="20"/>
  <c r="M237" i="20"/>
  <c r="M119" i="20"/>
  <c r="U237" i="20"/>
  <c r="U119" i="20"/>
  <c r="AC237" i="20"/>
  <c r="AC119" i="20"/>
  <c r="K125" i="20"/>
  <c r="S125" i="20"/>
  <c r="N224" i="20"/>
  <c r="V224" i="20"/>
  <c r="AD224" i="20"/>
  <c r="R237" i="20"/>
  <c r="R238" i="20" s="1"/>
  <c r="AH237" i="20"/>
  <c r="AE236" i="20"/>
  <c r="AE238" i="20" s="1"/>
  <c r="D237" i="20"/>
  <c r="D125" i="20"/>
  <c r="E12" i="8" s="1"/>
  <c r="I235" i="20"/>
  <c r="AC8" i="11" s="1"/>
  <c r="M235" i="20"/>
  <c r="Q235" i="20"/>
  <c r="U235" i="20"/>
  <c r="Y235" i="20"/>
  <c r="E236" i="20"/>
  <c r="I237" i="20"/>
  <c r="I119" i="20"/>
  <c r="H8" i="11" s="1"/>
  <c r="Q237" i="20"/>
  <c r="Q119" i="20"/>
  <c r="Y237" i="20"/>
  <c r="Y119" i="20"/>
  <c r="AG237" i="20"/>
  <c r="AG119" i="20"/>
  <c r="G125" i="20"/>
  <c r="O125" i="20"/>
  <c r="W125" i="20"/>
  <c r="AE125" i="20"/>
  <c r="F236" i="20"/>
  <c r="J237" i="20"/>
  <c r="J238" i="20" s="1"/>
  <c r="Z237" i="20"/>
  <c r="D236" i="20"/>
  <c r="H125" i="20"/>
  <c r="J8" i="11" s="1"/>
  <c r="L125" i="20"/>
  <c r="P125" i="20"/>
  <c r="T125" i="20"/>
  <c r="X125" i="20"/>
  <c r="AB125" i="20"/>
  <c r="AF125" i="20"/>
  <c r="D163" i="20"/>
  <c r="F12" i="8" s="1"/>
  <c r="H163" i="20"/>
  <c r="M8" i="11" s="1"/>
  <c r="L163" i="20"/>
  <c r="P163" i="20"/>
  <c r="T163" i="20"/>
  <c r="X163" i="20"/>
  <c r="AB163" i="20"/>
  <c r="AF163" i="20"/>
  <c r="I183" i="20"/>
  <c r="Q8" i="11" s="1"/>
  <c r="M183" i="20"/>
  <c r="Q183" i="20"/>
  <c r="U183" i="20"/>
  <c r="Y183" i="20"/>
  <c r="AC183" i="20"/>
  <c r="AG183" i="20"/>
  <c r="D119" i="20"/>
  <c r="D12" i="8" s="1"/>
  <c r="H119" i="20"/>
  <c r="G8" i="11" s="1"/>
  <c r="L119" i="20"/>
  <c r="P119" i="20"/>
  <c r="T119" i="20"/>
  <c r="X119" i="20"/>
  <c r="AB119" i="20"/>
  <c r="AF119" i="20"/>
  <c r="AB16" i="17" l="1"/>
  <c r="H119" i="12"/>
  <c r="X13" i="17"/>
  <c r="AA13" i="17"/>
  <c r="Z13" i="17"/>
  <c r="Z19" i="17"/>
  <c r="AA19" i="17"/>
  <c r="L119" i="12"/>
  <c r="X25" i="17"/>
  <c r="AA17" i="17"/>
  <c r="AB10" i="17"/>
  <c r="Q165" i="21"/>
  <c r="V165" i="21"/>
  <c r="AA10" i="17"/>
  <c r="Z10" i="17"/>
  <c r="AA7" i="17"/>
  <c r="I16" i="8"/>
  <c r="X10" i="11"/>
  <c r="X32" i="11" s="1"/>
  <c r="F238" i="20"/>
  <c r="L120" i="12"/>
  <c r="U10" i="11"/>
  <c r="U32" i="11" s="1"/>
  <c r="AD238" i="20"/>
  <c r="Q238" i="20"/>
  <c r="AB238" i="20"/>
  <c r="C19" i="13"/>
  <c r="R10" i="11"/>
  <c r="R32" i="11" s="1"/>
  <c r="W165" i="21"/>
  <c r="Y165" i="21"/>
  <c r="E34" i="13"/>
  <c r="F34" i="13" s="1"/>
  <c r="X165" i="21"/>
  <c r="E165" i="21"/>
  <c r="K165" i="21"/>
  <c r="U165" i="21"/>
  <c r="G33" i="13"/>
  <c r="E33" i="13"/>
  <c r="F33" i="13" s="1"/>
  <c r="C40" i="13"/>
  <c r="AG165" i="21"/>
  <c r="V10" i="11"/>
  <c r="V32" i="11" s="1"/>
  <c r="E37" i="13"/>
  <c r="F37" i="13" s="1"/>
  <c r="G37" i="13"/>
  <c r="G36" i="13"/>
  <c r="E36" i="13"/>
  <c r="F36" i="13" s="1"/>
  <c r="G32" i="13"/>
  <c r="E32" i="13"/>
  <c r="F32" i="13" s="1"/>
  <c r="AD10" i="11"/>
  <c r="AD32" i="11" s="1"/>
  <c r="O10" i="11"/>
  <c r="O32" i="11" s="1"/>
  <c r="C41" i="13"/>
  <c r="E38" i="13"/>
  <c r="F38" i="13" s="1"/>
  <c r="G38" i="13"/>
  <c r="G30" i="13"/>
  <c r="E30" i="13"/>
  <c r="F30" i="13" s="1"/>
  <c r="U238" i="20"/>
  <c r="K117" i="12"/>
  <c r="G117" i="12"/>
  <c r="AG238" i="20"/>
  <c r="AH238" i="20"/>
  <c r="M238" i="20"/>
  <c r="L117" i="12"/>
  <c r="F120" i="12"/>
  <c r="AC238" i="20"/>
  <c r="P10" i="11"/>
  <c r="P32" i="11" s="1"/>
  <c r="G119" i="12"/>
  <c r="N238" i="20"/>
  <c r="D8" i="11"/>
  <c r="L10" i="11"/>
  <c r="L32" i="11" s="1"/>
  <c r="M10" i="11"/>
  <c r="M32" i="11" s="1"/>
  <c r="E8" i="11"/>
  <c r="F16" i="8"/>
  <c r="E16" i="8"/>
  <c r="X238" i="20"/>
  <c r="H24" i="12"/>
  <c r="H36" i="12"/>
  <c r="H120" i="12" s="1"/>
  <c r="F25" i="12"/>
  <c r="F39" i="12" s="1"/>
  <c r="F38" i="12"/>
  <c r="W8" i="17" s="1"/>
  <c r="H29" i="9"/>
  <c r="H7" i="9"/>
  <c r="C5" i="9"/>
  <c r="C29" i="9" s="1"/>
  <c r="Y238" i="20"/>
  <c r="I238" i="20"/>
  <c r="H117" i="12"/>
  <c r="Q10" i="11"/>
  <c r="Q32" i="11" s="1"/>
  <c r="K10" i="11"/>
  <c r="K32" i="11" s="1"/>
  <c r="E24" i="12"/>
  <c r="D22" i="12"/>
  <c r="I33" i="12"/>
  <c r="I117" i="12" s="1"/>
  <c r="I21" i="12"/>
  <c r="F8" i="11"/>
  <c r="D19" i="12"/>
  <c r="E21" i="12"/>
  <c r="H10" i="11"/>
  <c r="K32" i="12"/>
  <c r="K39" i="12" s="1"/>
  <c r="K35" i="12"/>
  <c r="W22" i="17" s="1"/>
  <c r="H30" i="9"/>
  <c r="C6" i="9"/>
  <c r="C30" i="9" s="1"/>
  <c r="G13" i="13"/>
  <c r="E13" i="13"/>
  <c r="F13" i="13" s="1"/>
  <c r="E34" i="12"/>
  <c r="E118" i="12" s="1"/>
  <c r="D6" i="12"/>
  <c r="D34" i="12" s="1"/>
  <c r="D118" i="12" s="1"/>
  <c r="L25" i="12"/>
  <c r="L39" i="12" s="1"/>
  <c r="L38" i="12"/>
  <c r="W26" i="17" s="1"/>
  <c r="J24" i="12"/>
  <c r="J36" i="12"/>
  <c r="E19" i="13"/>
  <c r="F19" i="13" s="1"/>
  <c r="G19" i="13"/>
  <c r="T238" i="20"/>
  <c r="E14" i="12"/>
  <c r="D14" i="12" s="1"/>
  <c r="D12" i="12"/>
  <c r="C12" i="8"/>
  <c r="Z238" i="20"/>
  <c r="J119" i="12"/>
  <c r="AC10" i="11"/>
  <c r="AC32" i="11" s="1"/>
  <c r="J10" i="11"/>
  <c r="J32" i="11" s="1"/>
  <c r="G16" i="13"/>
  <c r="E16" i="13"/>
  <c r="F16" i="13" s="1"/>
  <c r="G38" i="12"/>
  <c r="W11" i="17" s="1"/>
  <c r="D10" i="12"/>
  <c r="G11" i="12"/>
  <c r="G39" i="12" s="1"/>
  <c r="D29" i="12"/>
  <c r="E31" i="12"/>
  <c r="E36" i="12"/>
  <c r="D15" i="12"/>
  <c r="E17" i="12"/>
  <c r="G10" i="13"/>
  <c r="E10" i="13"/>
  <c r="F10" i="13" s="1"/>
  <c r="D26" i="12"/>
  <c r="E28" i="12"/>
  <c r="D28" i="12" s="1"/>
  <c r="C18" i="13"/>
  <c r="E33" i="12"/>
  <c r="E7" i="12"/>
  <c r="D5" i="12"/>
  <c r="P238" i="20"/>
  <c r="C14" i="8"/>
  <c r="D16" i="8"/>
  <c r="E77" i="12"/>
  <c r="G165" i="21"/>
  <c r="AB165" i="21"/>
  <c r="R165" i="21"/>
  <c r="T165" i="21"/>
  <c r="E9" i="11"/>
  <c r="Z165" i="21"/>
  <c r="J165" i="21"/>
  <c r="J71" i="12"/>
  <c r="D9" i="11"/>
  <c r="G10" i="11"/>
  <c r="E42" i="12"/>
  <c r="E68" i="12"/>
  <c r="D40" i="12"/>
  <c r="H165" i="21"/>
  <c r="L46" i="12"/>
  <c r="L74" i="12" s="1"/>
  <c r="L73" i="12"/>
  <c r="X26" i="17" s="1"/>
  <c r="D54" i="12"/>
  <c r="F56" i="12"/>
  <c r="F68" i="12"/>
  <c r="F117" i="12" s="1"/>
  <c r="F42" i="12"/>
  <c r="S165" i="21"/>
  <c r="D57" i="12"/>
  <c r="E59" i="12"/>
  <c r="F165" i="21"/>
  <c r="F9" i="11"/>
  <c r="I10" i="11"/>
  <c r="G73" i="12"/>
  <c r="X11" i="17" s="1"/>
  <c r="AB11" i="17" s="1"/>
  <c r="G46" i="12"/>
  <c r="G74" i="12" s="1"/>
  <c r="I71" i="12"/>
  <c r="I120" i="12" s="1"/>
  <c r="I45" i="12"/>
  <c r="E45" i="12"/>
  <c r="E71" i="12"/>
  <c r="D43" i="12"/>
  <c r="K46" i="12"/>
  <c r="K74" i="12" s="1"/>
  <c r="K70" i="12"/>
  <c r="X22" i="17" s="1"/>
  <c r="G71" i="12"/>
  <c r="G120" i="12" s="1"/>
  <c r="E63" i="12"/>
  <c r="D61" i="12"/>
  <c r="D47" i="12"/>
  <c r="E49" i="12"/>
  <c r="D49" i="12" s="1"/>
  <c r="H32" i="11"/>
  <c r="E66" i="12"/>
  <c r="D66" i="12" s="1"/>
  <c r="D64" i="12"/>
  <c r="D50" i="12"/>
  <c r="E52" i="12"/>
  <c r="J46" i="12"/>
  <c r="J74" i="12" s="1"/>
  <c r="J73" i="12"/>
  <c r="X20" i="17" s="1"/>
  <c r="H73" i="12"/>
  <c r="X14" i="17" s="1"/>
  <c r="AB14" i="17" s="1"/>
  <c r="H46" i="12"/>
  <c r="H74" i="12" s="1"/>
  <c r="F73" i="12"/>
  <c r="D30" i="8"/>
  <c r="C22" i="8"/>
  <c r="C30" i="8" s="1"/>
  <c r="D238" i="20"/>
  <c r="C8" i="11" s="1"/>
  <c r="C10" i="11" s="1"/>
  <c r="C32" i="11" s="1"/>
  <c r="E238" i="20"/>
  <c r="X21" i="17" l="1"/>
  <c r="AB20" i="17"/>
  <c r="Z11" i="17"/>
  <c r="AA11" i="17"/>
  <c r="Z26" i="17"/>
  <c r="W24" i="17"/>
  <c r="AA22" i="17"/>
  <c r="Z22" i="17"/>
  <c r="W12" i="17"/>
  <c r="X27" i="17"/>
  <c r="AB22" i="17"/>
  <c r="X24" i="17"/>
  <c r="AA8" i="17"/>
  <c r="W27" i="17"/>
  <c r="X15" i="17"/>
  <c r="AB13" i="17"/>
  <c r="F122" i="12"/>
  <c r="X8" i="17"/>
  <c r="AB8" i="17" s="1"/>
  <c r="Z25" i="17"/>
  <c r="Z27" i="17" s="1"/>
  <c r="X12" i="17"/>
  <c r="W9" i="17"/>
  <c r="K119" i="12"/>
  <c r="G122" i="12"/>
  <c r="L122" i="12"/>
  <c r="C16" i="8"/>
  <c r="G41" i="13"/>
  <c r="E41" i="13"/>
  <c r="F41" i="13" s="1"/>
  <c r="E40" i="13"/>
  <c r="F40" i="13" s="1"/>
  <c r="G40" i="13"/>
  <c r="C42" i="13"/>
  <c r="E10" i="11"/>
  <c r="E32" i="11" s="1"/>
  <c r="L123" i="12"/>
  <c r="D36" i="12"/>
  <c r="K123" i="12"/>
  <c r="C7" i="9"/>
  <c r="C31" i="9" s="1"/>
  <c r="H31" i="9"/>
  <c r="E18" i="13"/>
  <c r="F18" i="13" s="1"/>
  <c r="G18" i="13"/>
  <c r="C20" i="13"/>
  <c r="E32" i="12"/>
  <c r="D32" i="12" s="1"/>
  <c r="D31" i="12"/>
  <c r="I25" i="12"/>
  <c r="I39" i="12" s="1"/>
  <c r="I35" i="12"/>
  <c r="H25" i="12"/>
  <c r="H39" i="12" s="1"/>
  <c r="H123" i="12" s="1"/>
  <c r="H38" i="12"/>
  <c r="E11" i="12"/>
  <c r="D7" i="12"/>
  <c r="E35" i="12"/>
  <c r="W4" i="17" s="1"/>
  <c r="J25" i="12"/>
  <c r="J39" i="12" s="1"/>
  <c r="J123" i="12" s="1"/>
  <c r="J38" i="12"/>
  <c r="D24" i="12"/>
  <c r="E120" i="12"/>
  <c r="G123" i="12"/>
  <c r="E117" i="12"/>
  <c r="J120" i="12"/>
  <c r="D33" i="12"/>
  <c r="D17" i="12"/>
  <c r="E38" i="12"/>
  <c r="W5" i="17" s="1"/>
  <c r="E18" i="12"/>
  <c r="D18" i="12" s="1"/>
  <c r="E25" i="12"/>
  <c r="D21" i="12"/>
  <c r="E81" i="12"/>
  <c r="E116" i="12" s="1"/>
  <c r="E112" i="12"/>
  <c r="Y4" i="17" s="1"/>
  <c r="F70" i="12"/>
  <c r="F46" i="12"/>
  <c r="D68" i="12"/>
  <c r="D45" i="12"/>
  <c r="E46" i="12"/>
  <c r="E73" i="12"/>
  <c r="X5" i="17" s="1"/>
  <c r="D59" i="12"/>
  <c r="E60" i="12"/>
  <c r="D52" i="12"/>
  <c r="E53" i="12"/>
  <c r="D53" i="12" s="1"/>
  <c r="I73" i="12"/>
  <c r="I46" i="12"/>
  <c r="I74" i="12" s="1"/>
  <c r="I32" i="11"/>
  <c r="F10" i="11"/>
  <c r="F32" i="11" s="1"/>
  <c r="D56" i="12"/>
  <c r="F60" i="12"/>
  <c r="D42" i="12"/>
  <c r="D70" i="12" s="1"/>
  <c r="E70" i="12"/>
  <c r="X4" i="17" s="1"/>
  <c r="D63" i="12"/>
  <c r="E67" i="12"/>
  <c r="D67" i="12" s="1"/>
  <c r="D71" i="12"/>
  <c r="D10" i="11"/>
  <c r="D32" i="11" s="1"/>
  <c r="G32" i="11"/>
  <c r="AE11" i="18"/>
  <c r="AD11" i="18"/>
  <c r="AB11" i="18"/>
  <c r="AA11" i="18"/>
  <c r="Z11" i="18"/>
  <c r="T11" i="18"/>
  <c r="AC11" i="18" s="1"/>
  <c r="P11" i="18"/>
  <c r="O11" i="18"/>
  <c r="M11" i="18"/>
  <c r="L11" i="18"/>
  <c r="K11" i="18"/>
  <c r="Q11" i="18" s="1"/>
  <c r="H11" i="18"/>
  <c r="E11" i="18"/>
  <c r="AE10" i="18"/>
  <c r="AD10" i="18"/>
  <c r="AB10" i="18"/>
  <c r="AA10" i="18"/>
  <c r="Z10" i="18"/>
  <c r="W10" i="18"/>
  <c r="AC10" i="18" s="1"/>
  <c r="T10" i="18"/>
  <c r="P10" i="18"/>
  <c r="O10" i="18"/>
  <c r="M10" i="18"/>
  <c r="L10" i="18"/>
  <c r="K10" i="18"/>
  <c r="H10" i="18"/>
  <c r="E10" i="18"/>
  <c r="Q10" i="18" s="1"/>
  <c r="AE9" i="18"/>
  <c r="AD9" i="18"/>
  <c r="AB9" i="18"/>
  <c r="AA9" i="18"/>
  <c r="Z9" i="18"/>
  <c r="W9" i="18"/>
  <c r="T9" i="18"/>
  <c r="P9" i="18"/>
  <c r="O9" i="18"/>
  <c r="M9" i="18"/>
  <c r="L9" i="18"/>
  <c r="K9" i="18"/>
  <c r="H9" i="18"/>
  <c r="N9" i="18" s="1"/>
  <c r="E9" i="18"/>
  <c r="AE8" i="18"/>
  <c r="AD8" i="18"/>
  <c r="AB8" i="18"/>
  <c r="AA8" i="18"/>
  <c r="Z8" i="18"/>
  <c r="W8" i="18"/>
  <c r="T8" i="18"/>
  <c r="AF8" i="18" s="1"/>
  <c r="P8" i="18"/>
  <c r="O8" i="18"/>
  <c r="M8" i="18"/>
  <c r="L8" i="18"/>
  <c r="K8" i="18"/>
  <c r="H8" i="18"/>
  <c r="N8" i="18" s="1"/>
  <c r="E8" i="18"/>
  <c r="Q8" i="18" s="1"/>
  <c r="AE7" i="18"/>
  <c r="AD7" i="18"/>
  <c r="AB7" i="18"/>
  <c r="AA7" i="18"/>
  <c r="Z7" i="18"/>
  <c r="W7" i="18"/>
  <c r="T7" i="18"/>
  <c r="P7" i="18"/>
  <c r="O7" i="18"/>
  <c r="M7" i="18"/>
  <c r="L7" i="18"/>
  <c r="K7" i="18"/>
  <c r="Q7" i="18" s="1"/>
  <c r="H7" i="18"/>
  <c r="N7" i="18" s="1"/>
  <c r="E7" i="18"/>
  <c r="AE6" i="18"/>
  <c r="AD6" i="18"/>
  <c r="AB6" i="18"/>
  <c r="AA6" i="18"/>
  <c r="Z6" i="18"/>
  <c r="W6" i="18"/>
  <c r="AC6" i="18" s="1"/>
  <c r="T6" i="18"/>
  <c r="P6" i="18"/>
  <c r="O6" i="18"/>
  <c r="M6" i="18"/>
  <c r="L6" i="18"/>
  <c r="K6" i="18"/>
  <c r="H6" i="18"/>
  <c r="E6" i="18"/>
  <c r="Q6" i="18" s="1"/>
  <c r="AE5" i="18"/>
  <c r="AD5" i="18"/>
  <c r="AB5" i="18"/>
  <c r="AA5" i="18"/>
  <c r="Z5" i="18"/>
  <c r="AF5" i="18" s="1"/>
  <c r="W5" i="18"/>
  <c r="T5" i="18"/>
  <c r="P5" i="18"/>
  <c r="O5" i="18"/>
  <c r="M5" i="18"/>
  <c r="L5" i="18"/>
  <c r="K5" i="18"/>
  <c r="H5" i="18"/>
  <c r="N5" i="18" s="1"/>
  <c r="E5" i="18"/>
  <c r="AE4" i="18"/>
  <c r="AD4" i="18"/>
  <c r="AB4" i="18"/>
  <c r="AA4" i="18"/>
  <c r="Z4" i="18"/>
  <c r="W4" i="18"/>
  <c r="T4" i="18"/>
  <c r="AF4" i="18" s="1"/>
  <c r="P4" i="18"/>
  <c r="O4" i="18"/>
  <c r="M4" i="18"/>
  <c r="L4" i="18"/>
  <c r="E4" i="18"/>
  <c r="N4" i="18" s="1"/>
  <c r="Q29" i="17"/>
  <c r="P29" i="17"/>
  <c r="T29" i="17" s="1"/>
  <c r="O29" i="17"/>
  <c r="S29" i="17" s="1"/>
  <c r="I29" i="17"/>
  <c r="M29" i="17" s="1"/>
  <c r="H29" i="17"/>
  <c r="L29" i="17" s="1"/>
  <c r="G29" i="17"/>
  <c r="E29" i="17"/>
  <c r="D29" i="17"/>
  <c r="C29" i="17"/>
  <c r="Q28" i="17"/>
  <c r="U28" i="17" s="1"/>
  <c r="P28" i="17"/>
  <c r="T28" i="17" s="1"/>
  <c r="O28" i="17"/>
  <c r="S28" i="17" s="1"/>
  <c r="I28" i="17"/>
  <c r="M28" i="17" s="1"/>
  <c r="H28" i="17"/>
  <c r="G28" i="17"/>
  <c r="E28" i="17"/>
  <c r="D28" i="17"/>
  <c r="C28" i="17"/>
  <c r="Q24" i="17"/>
  <c r="P24" i="17"/>
  <c r="T24" i="17" s="1"/>
  <c r="O24" i="17"/>
  <c r="S24" i="17" s="1"/>
  <c r="I24" i="17"/>
  <c r="H24" i="17"/>
  <c r="G24" i="17"/>
  <c r="E24" i="17"/>
  <c r="D24" i="17"/>
  <c r="C24" i="17"/>
  <c r="U22" i="17"/>
  <c r="T22" i="17"/>
  <c r="S22" i="17"/>
  <c r="R22" i="17"/>
  <c r="R24" i="17" s="1"/>
  <c r="M22" i="17"/>
  <c r="L22" i="17"/>
  <c r="K22" i="17"/>
  <c r="J22" i="17"/>
  <c r="J24" i="17" s="1"/>
  <c r="F22" i="17"/>
  <c r="F24" i="17" s="1"/>
  <c r="Q21" i="17"/>
  <c r="P21" i="17"/>
  <c r="O21" i="17"/>
  <c r="I21" i="17"/>
  <c r="H21" i="17"/>
  <c r="G21" i="17"/>
  <c r="K21" i="17" s="1"/>
  <c r="E21" i="17"/>
  <c r="D21" i="17"/>
  <c r="C21" i="17"/>
  <c r="U20" i="17"/>
  <c r="T20" i="17"/>
  <c r="S20" i="17"/>
  <c r="R20" i="17"/>
  <c r="V20" i="17" s="1"/>
  <c r="M20" i="17"/>
  <c r="L20" i="17"/>
  <c r="K20" i="17"/>
  <c r="J20" i="17"/>
  <c r="F20" i="17"/>
  <c r="U19" i="17"/>
  <c r="T19" i="17"/>
  <c r="S19" i="17"/>
  <c r="R19" i="17"/>
  <c r="R21" i="17" s="1"/>
  <c r="M19" i="17"/>
  <c r="L19" i="17"/>
  <c r="K19" i="17"/>
  <c r="J19" i="17"/>
  <c r="J21" i="17" s="1"/>
  <c r="F19" i="17"/>
  <c r="F21" i="17" s="1"/>
  <c r="Q18" i="17"/>
  <c r="P18" i="17"/>
  <c r="O18" i="17"/>
  <c r="S18" i="17" s="1"/>
  <c r="I18" i="17"/>
  <c r="H18" i="17"/>
  <c r="L18" i="17" s="1"/>
  <c r="G18" i="17"/>
  <c r="K18" i="17" s="1"/>
  <c r="E18" i="17"/>
  <c r="D18" i="17"/>
  <c r="C18" i="17"/>
  <c r="U17" i="17"/>
  <c r="T17" i="17"/>
  <c r="S17" i="17"/>
  <c r="R17" i="17"/>
  <c r="R18" i="17" s="1"/>
  <c r="V18" i="17" s="1"/>
  <c r="M17" i="17"/>
  <c r="L17" i="17"/>
  <c r="K17" i="17"/>
  <c r="J17" i="17"/>
  <c r="F17" i="17"/>
  <c r="U16" i="17"/>
  <c r="T16" i="17"/>
  <c r="S16" i="17"/>
  <c r="R16" i="17"/>
  <c r="M16" i="17"/>
  <c r="L16" i="17"/>
  <c r="K16" i="17"/>
  <c r="J16" i="17"/>
  <c r="J18" i="17" s="1"/>
  <c r="F16" i="17"/>
  <c r="F18" i="17" s="1"/>
  <c r="Q15" i="17"/>
  <c r="P15" i="17"/>
  <c r="T15" i="17" s="1"/>
  <c r="O15" i="17"/>
  <c r="S15" i="17" s="1"/>
  <c r="I15" i="17"/>
  <c r="H15" i="17"/>
  <c r="G15" i="17"/>
  <c r="E15" i="17"/>
  <c r="D15" i="17"/>
  <c r="C15" i="17"/>
  <c r="U14" i="17"/>
  <c r="T14" i="17"/>
  <c r="S14" i="17"/>
  <c r="R14" i="17"/>
  <c r="V14" i="17" s="1"/>
  <c r="M14" i="17"/>
  <c r="L14" i="17"/>
  <c r="K14" i="17"/>
  <c r="J14" i="17"/>
  <c r="F14" i="17"/>
  <c r="U13" i="17"/>
  <c r="T13" i="17"/>
  <c r="S13" i="17"/>
  <c r="R13" i="17"/>
  <c r="AD13" i="17" s="1"/>
  <c r="M13" i="17"/>
  <c r="L13" i="17"/>
  <c r="K13" i="17"/>
  <c r="J13" i="17"/>
  <c r="J15" i="17" s="1"/>
  <c r="F13" i="17"/>
  <c r="Q12" i="17"/>
  <c r="P12" i="17"/>
  <c r="O12" i="17"/>
  <c r="I12" i="17"/>
  <c r="H12" i="17"/>
  <c r="L12" i="17" s="1"/>
  <c r="G12" i="17"/>
  <c r="E12" i="17"/>
  <c r="E30" i="17" s="1"/>
  <c r="D12" i="17"/>
  <c r="C12" i="17"/>
  <c r="U11" i="17"/>
  <c r="T11" i="17"/>
  <c r="S11" i="17"/>
  <c r="R11" i="17"/>
  <c r="V11" i="17" s="1"/>
  <c r="M11" i="17"/>
  <c r="L11" i="17"/>
  <c r="K11" i="17"/>
  <c r="J11" i="17"/>
  <c r="F11" i="17"/>
  <c r="U10" i="17"/>
  <c r="T10" i="17"/>
  <c r="S10" i="17"/>
  <c r="R10" i="17"/>
  <c r="M10" i="17"/>
  <c r="L10" i="17"/>
  <c r="K10" i="17"/>
  <c r="J10" i="17"/>
  <c r="J12" i="17" s="1"/>
  <c r="F10" i="17"/>
  <c r="Q9" i="17"/>
  <c r="P9" i="17"/>
  <c r="T9" i="17" s="1"/>
  <c r="O9" i="17"/>
  <c r="I9" i="17"/>
  <c r="M9" i="17" s="1"/>
  <c r="H9" i="17"/>
  <c r="L9" i="17" s="1"/>
  <c r="G9" i="17"/>
  <c r="E9" i="17"/>
  <c r="D9" i="17"/>
  <c r="C9" i="17"/>
  <c r="T8" i="17"/>
  <c r="S8" i="17"/>
  <c r="R8" i="17"/>
  <c r="V8" i="17" s="1"/>
  <c r="L8" i="17"/>
  <c r="K8" i="17"/>
  <c r="J8" i="17"/>
  <c r="N8" i="17" s="1"/>
  <c r="F8" i="17"/>
  <c r="U7" i="17"/>
  <c r="T7" i="17"/>
  <c r="S7" i="17"/>
  <c r="R7" i="17"/>
  <c r="V7" i="17" s="1"/>
  <c r="M7" i="17"/>
  <c r="L7" i="17"/>
  <c r="K7" i="17"/>
  <c r="J7" i="17"/>
  <c r="F7" i="17"/>
  <c r="F9" i="17" s="1"/>
  <c r="Q6" i="17"/>
  <c r="U6" i="17" s="1"/>
  <c r="P6" i="17"/>
  <c r="O6" i="17"/>
  <c r="S6" i="17" s="1"/>
  <c r="I6" i="17"/>
  <c r="M6" i="17" s="1"/>
  <c r="H6" i="17"/>
  <c r="G6" i="17"/>
  <c r="E6" i="17"/>
  <c r="D6" i="17"/>
  <c r="C6" i="17"/>
  <c r="C30" i="17" s="1"/>
  <c r="U5" i="17"/>
  <c r="T5" i="17"/>
  <c r="S5" i="17"/>
  <c r="R5" i="17"/>
  <c r="M5" i="17"/>
  <c r="L5" i="17"/>
  <c r="K5" i="17"/>
  <c r="J5" i="17"/>
  <c r="J29" i="17" s="1"/>
  <c r="F5" i="17"/>
  <c r="F29" i="17" s="1"/>
  <c r="U4" i="17"/>
  <c r="T4" i="17"/>
  <c r="S4" i="17"/>
  <c r="R4" i="17"/>
  <c r="R28" i="17" s="1"/>
  <c r="M4" i="17"/>
  <c r="L4" i="17"/>
  <c r="K4" i="17"/>
  <c r="J4" i="17"/>
  <c r="J28" i="17" s="1"/>
  <c r="F4" i="17"/>
  <c r="F28" i="17" s="1"/>
  <c r="J29" i="15"/>
  <c r="I29" i="15"/>
  <c r="H29" i="15"/>
  <c r="L29" i="15" s="1"/>
  <c r="G29" i="15"/>
  <c r="F29" i="15"/>
  <c r="E29" i="15"/>
  <c r="D29" i="15"/>
  <c r="C29" i="15"/>
  <c r="J28" i="15"/>
  <c r="I28" i="15"/>
  <c r="H28" i="15"/>
  <c r="L28" i="15" s="1"/>
  <c r="G28" i="15"/>
  <c r="F28" i="15"/>
  <c r="E28" i="15"/>
  <c r="D28" i="15"/>
  <c r="C28" i="15"/>
  <c r="J24" i="15"/>
  <c r="I24" i="15"/>
  <c r="H24" i="15"/>
  <c r="L24" i="15" s="1"/>
  <c r="G24" i="15"/>
  <c r="F24" i="15"/>
  <c r="E24" i="15"/>
  <c r="D24" i="15"/>
  <c r="C24" i="15"/>
  <c r="N23" i="15"/>
  <c r="M23" i="15"/>
  <c r="L23" i="15"/>
  <c r="K23" i="15"/>
  <c r="N22" i="15"/>
  <c r="M22" i="15"/>
  <c r="L22" i="15"/>
  <c r="K22" i="15"/>
  <c r="J21" i="15"/>
  <c r="I21" i="15"/>
  <c r="H21" i="15"/>
  <c r="L21" i="15" s="1"/>
  <c r="G21" i="15"/>
  <c r="F21" i="15"/>
  <c r="E21" i="15"/>
  <c r="D21" i="15"/>
  <c r="C21" i="15"/>
  <c r="N20" i="15"/>
  <c r="M20" i="15"/>
  <c r="L20" i="15"/>
  <c r="K20" i="15"/>
  <c r="N19" i="15"/>
  <c r="M19" i="15"/>
  <c r="L19" i="15"/>
  <c r="K19" i="15"/>
  <c r="J18" i="15"/>
  <c r="I18" i="15"/>
  <c r="H18" i="15"/>
  <c r="L18" i="15" s="1"/>
  <c r="G18" i="15"/>
  <c r="F18" i="15"/>
  <c r="E18" i="15"/>
  <c r="D18" i="15"/>
  <c r="C18" i="15"/>
  <c r="N17" i="15"/>
  <c r="M17" i="15"/>
  <c r="L17" i="15"/>
  <c r="K17" i="15"/>
  <c r="N16" i="15"/>
  <c r="M16" i="15"/>
  <c r="L16" i="15"/>
  <c r="K16" i="15"/>
  <c r="J15" i="15"/>
  <c r="I15" i="15"/>
  <c r="H15" i="15"/>
  <c r="L15" i="15" s="1"/>
  <c r="G15" i="15"/>
  <c r="F15" i="15"/>
  <c r="E15" i="15"/>
  <c r="D15" i="15"/>
  <c r="C15" i="15"/>
  <c r="N14" i="15"/>
  <c r="M14" i="15"/>
  <c r="L14" i="15"/>
  <c r="K14" i="15"/>
  <c r="N13" i="15"/>
  <c r="M13" i="15"/>
  <c r="L13" i="15"/>
  <c r="K13" i="15"/>
  <c r="J12" i="15"/>
  <c r="I12" i="15"/>
  <c r="H12" i="15"/>
  <c r="L12" i="15" s="1"/>
  <c r="G12" i="15"/>
  <c r="F12" i="15"/>
  <c r="E12" i="15"/>
  <c r="D12" i="15"/>
  <c r="C12" i="15"/>
  <c r="N11" i="15"/>
  <c r="M11" i="15"/>
  <c r="L11" i="15"/>
  <c r="K11" i="15"/>
  <c r="N10" i="15"/>
  <c r="M10" i="15"/>
  <c r="L10" i="15"/>
  <c r="K10" i="15"/>
  <c r="J9" i="15"/>
  <c r="I9" i="15"/>
  <c r="H9" i="15"/>
  <c r="L9" i="15" s="1"/>
  <c r="G9" i="15"/>
  <c r="F9" i="15"/>
  <c r="E9" i="15"/>
  <c r="D9" i="15"/>
  <c r="C9" i="15"/>
  <c r="N8" i="15"/>
  <c r="M8" i="15"/>
  <c r="L8" i="15"/>
  <c r="K8" i="15"/>
  <c r="N7" i="15"/>
  <c r="M7" i="15"/>
  <c r="L7" i="15"/>
  <c r="K7" i="15"/>
  <c r="J6" i="15"/>
  <c r="J30" i="15" s="1"/>
  <c r="I6" i="15"/>
  <c r="I30" i="15" s="1"/>
  <c r="H6" i="15"/>
  <c r="H30" i="15" s="1"/>
  <c r="G6" i="15"/>
  <c r="G30" i="15" s="1"/>
  <c r="F6" i="15"/>
  <c r="F30" i="15" s="1"/>
  <c r="E6" i="15"/>
  <c r="E30" i="15" s="1"/>
  <c r="D6" i="15"/>
  <c r="D30" i="15" s="1"/>
  <c r="C6" i="15"/>
  <c r="C30" i="15" s="1"/>
  <c r="N5" i="15"/>
  <c r="M5" i="15"/>
  <c r="L5" i="15"/>
  <c r="K5" i="15"/>
  <c r="N4" i="15"/>
  <c r="M4" i="15"/>
  <c r="L4" i="15"/>
  <c r="K4" i="15"/>
  <c r="AB4" i="17" l="1"/>
  <c r="AB24" i="17"/>
  <c r="AA24" i="17"/>
  <c r="N28" i="17"/>
  <c r="T6" i="17"/>
  <c r="S9" i="17"/>
  <c r="V10" i="17"/>
  <c r="K12" i="17"/>
  <c r="N14" i="17"/>
  <c r="U15" i="17"/>
  <c r="AC15" i="17"/>
  <c r="M18" i="17"/>
  <c r="N24" i="17"/>
  <c r="U24" i="17"/>
  <c r="AC24" i="17"/>
  <c r="N6" i="18"/>
  <c r="N10" i="18"/>
  <c r="F119" i="12"/>
  <c r="X7" i="17"/>
  <c r="AA4" i="17"/>
  <c r="W6" i="17"/>
  <c r="AA6" i="17" s="1"/>
  <c r="Z4" i="17"/>
  <c r="D30" i="17"/>
  <c r="Q4" i="18"/>
  <c r="AC5" i="18"/>
  <c r="AC9" i="18"/>
  <c r="Y6" i="17"/>
  <c r="AC6" i="17" s="1"/>
  <c r="AC4" i="17"/>
  <c r="Y28" i="17"/>
  <c r="U9" i="17"/>
  <c r="AC9" i="17"/>
  <c r="I30" i="17"/>
  <c r="T18" i="17"/>
  <c r="L21" i="17"/>
  <c r="U29" i="17"/>
  <c r="AC29" i="17"/>
  <c r="AF9" i="18"/>
  <c r="AD11" i="17"/>
  <c r="K9" i="15"/>
  <c r="K12" i="15"/>
  <c r="K15" i="15"/>
  <c r="K18" i="15"/>
  <c r="K21" i="15"/>
  <c r="K24" i="15"/>
  <c r="K28" i="15"/>
  <c r="K29" i="15"/>
  <c r="N7" i="17"/>
  <c r="F12" i="17"/>
  <c r="S12" i="17"/>
  <c r="V13" i="17"/>
  <c r="K15" i="17"/>
  <c r="N17" i="17"/>
  <c r="U18" i="17"/>
  <c r="AC18" i="17"/>
  <c r="M21" i="17"/>
  <c r="K24" i="17"/>
  <c r="AC4" i="18"/>
  <c r="Q5" i="18"/>
  <c r="AC8" i="18"/>
  <c r="Q9" i="18"/>
  <c r="X6" i="17"/>
  <c r="AB6" i="17" s="1"/>
  <c r="AB5" i="17"/>
  <c r="H122" i="12"/>
  <c r="W14" i="17"/>
  <c r="AA9" i="17"/>
  <c r="AB15" i="17"/>
  <c r="K6" i="17"/>
  <c r="N12" i="17"/>
  <c r="T12" i="17"/>
  <c r="L15" i="17"/>
  <c r="S21" i="17"/>
  <c r="H30" i="17"/>
  <c r="L30" i="17" s="1"/>
  <c r="K28" i="17"/>
  <c r="AB12" i="17"/>
  <c r="AA12" i="17"/>
  <c r="AD19" i="17"/>
  <c r="M9" i="15"/>
  <c r="M12" i="15"/>
  <c r="M15" i="15"/>
  <c r="M18" i="15"/>
  <c r="M21" i="15"/>
  <c r="M24" i="15"/>
  <c r="M28" i="15"/>
  <c r="M29" i="15"/>
  <c r="R29" i="17"/>
  <c r="L6" i="17"/>
  <c r="K9" i="17"/>
  <c r="N11" i="17"/>
  <c r="Q30" i="17"/>
  <c r="U30" i="17" s="1"/>
  <c r="AC12" i="17"/>
  <c r="M15" i="17"/>
  <c r="T21" i="17"/>
  <c r="M24" i="17"/>
  <c r="L28" i="17"/>
  <c r="K29" i="17"/>
  <c r="AC7" i="18"/>
  <c r="AF11" i="18"/>
  <c r="I119" i="12"/>
  <c r="W16" i="17"/>
  <c r="Z12" i="17"/>
  <c r="Z8" i="17"/>
  <c r="AD8" i="17" s="1"/>
  <c r="Z24" i="17"/>
  <c r="AD24" i="17" s="1"/>
  <c r="AD22" i="17"/>
  <c r="N9" i="15"/>
  <c r="N12" i="15"/>
  <c r="N15" i="15"/>
  <c r="N18" i="15"/>
  <c r="N21" i="15"/>
  <c r="N24" i="15"/>
  <c r="N28" i="15"/>
  <c r="N29" i="15"/>
  <c r="F15" i="17"/>
  <c r="N15" i="17" s="1"/>
  <c r="V16" i="17"/>
  <c r="N20" i="17"/>
  <c r="U21" i="17"/>
  <c r="AC21" i="17"/>
  <c r="AF6" i="18"/>
  <c r="AF7" i="18"/>
  <c r="AF10" i="18"/>
  <c r="N11" i="18"/>
  <c r="I122" i="12"/>
  <c r="X17" i="17"/>
  <c r="Z5" i="17"/>
  <c r="W29" i="17"/>
  <c r="AA29" i="17" s="1"/>
  <c r="AA5" i="17"/>
  <c r="J122" i="12"/>
  <c r="W20" i="17"/>
  <c r="AD10" i="17"/>
  <c r="AB21" i="17"/>
  <c r="D38" i="12"/>
  <c r="G42" i="13"/>
  <c r="E42" i="13"/>
  <c r="F42" i="13" s="1"/>
  <c r="E122" i="12"/>
  <c r="D120" i="12"/>
  <c r="D25" i="12"/>
  <c r="I123" i="12"/>
  <c r="E39" i="12"/>
  <c r="D11" i="12"/>
  <c r="E20" i="13"/>
  <c r="F20" i="13" s="1"/>
  <c r="G20" i="13"/>
  <c r="D117" i="12"/>
  <c r="D35" i="12"/>
  <c r="D119" i="12" s="1"/>
  <c r="F74" i="12"/>
  <c r="F123" i="12" s="1"/>
  <c r="E119" i="12"/>
  <c r="E74" i="12"/>
  <c r="E123" i="12" s="1"/>
  <c r="D46" i="12"/>
  <c r="D60" i="12"/>
  <c r="D73" i="12"/>
  <c r="D122" i="12" s="1"/>
  <c r="V24" i="17"/>
  <c r="N29" i="17"/>
  <c r="N21" i="17"/>
  <c r="V28" i="17"/>
  <c r="V29" i="17"/>
  <c r="V21" i="17"/>
  <c r="M30" i="17"/>
  <c r="N18" i="17"/>
  <c r="V4" i="17"/>
  <c r="M12" i="17"/>
  <c r="U12" i="17"/>
  <c r="V19" i="17"/>
  <c r="P30" i="17"/>
  <c r="T30" i="17" s="1"/>
  <c r="R12" i="17"/>
  <c r="V12" i="17" s="1"/>
  <c r="N16" i="17"/>
  <c r="V17" i="17"/>
  <c r="N4" i="17"/>
  <c r="V5" i="17"/>
  <c r="F6" i="17"/>
  <c r="F30" i="17" s="1"/>
  <c r="J6" i="17"/>
  <c r="R6" i="17"/>
  <c r="J9" i="17"/>
  <c r="N9" i="17" s="1"/>
  <c r="R9" i="17"/>
  <c r="N13" i="17"/>
  <c r="R15" i="17"/>
  <c r="V15" i="17" s="1"/>
  <c r="N19" i="17"/>
  <c r="G30" i="17"/>
  <c r="K30" i="17" s="1"/>
  <c r="O30" i="17"/>
  <c r="L24" i="17"/>
  <c r="N10" i="17"/>
  <c r="N22" i="17"/>
  <c r="N5" i="17"/>
  <c r="V22" i="17"/>
  <c r="K30" i="15"/>
  <c r="L30" i="15"/>
  <c r="M30" i="15"/>
  <c r="N30" i="15"/>
  <c r="M6" i="15"/>
  <c r="K6" i="15"/>
  <c r="L6" i="15"/>
  <c r="N6" i="15"/>
  <c r="AD12" i="17" l="1"/>
  <c r="Y30" i="17"/>
  <c r="AC30" i="17" s="1"/>
  <c r="AC28" i="17"/>
  <c r="V9" i="17"/>
  <c r="Z6" i="17"/>
  <c r="AD6" i="17" s="1"/>
  <c r="AD5" i="17"/>
  <c r="Z29" i="17"/>
  <c r="AD29" i="17" s="1"/>
  <c r="Z16" i="17"/>
  <c r="AA16" i="17"/>
  <c r="W18" i="17"/>
  <c r="AA18" i="17" s="1"/>
  <c r="W28" i="17"/>
  <c r="AB17" i="17"/>
  <c r="Z17" i="17"/>
  <c r="AD17" i="17" s="1"/>
  <c r="X18" i="17"/>
  <c r="AB18" i="17" s="1"/>
  <c r="AB7" i="17"/>
  <c r="X9" i="17"/>
  <c r="AB9" i="17" s="1"/>
  <c r="Z7" i="17"/>
  <c r="Z14" i="17"/>
  <c r="AA14" i="17"/>
  <c r="W15" i="17"/>
  <c r="AA15" i="17" s="1"/>
  <c r="AA20" i="17"/>
  <c r="Z20" i="17"/>
  <c r="W21" i="17"/>
  <c r="AA21" i="17" s="1"/>
  <c r="X28" i="17"/>
  <c r="X29" i="17"/>
  <c r="AB29" i="17" s="1"/>
  <c r="AD4" i="17"/>
  <c r="D39" i="12"/>
  <c r="D74" i="12"/>
  <c r="D123" i="12" s="1"/>
  <c r="S30" i="17"/>
  <c r="J30" i="17"/>
  <c r="N30" i="17" s="1"/>
  <c r="N6" i="17"/>
  <c r="R30" i="17"/>
  <c r="V6" i="17"/>
  <c r="X30" i="17" l="1"/>
  <c r="AB30" i="17" s="1"/>
  <c r="AB28" i="17"/>
  <c r="Z18" i="17"/>
  <c r="AD18" i="17" s="1"/>
  <c r="AD16" i="17"/>
  <c r="AD20" i="17"/>
  <c r="Z21" i="17"/>
  <c r="AD21" i="17" s="1"/>
  <c r="W30" i="17"/>
  <c r="AA30" i="17" s="1"/>
  <c r="AA28" i="17"/>
  <c r="Z28" i="17"/>
  <c r="AD14" i="17"/>
  <c r="Z15" i="17"/>
  <c r="AD15" i="17" s="1"/>
  <c r="AD7" i="17"/>
  <c r="Z9" i="17"/>
  <c r="AD9" i="17" s="1"/>
  <c r="V30" i="17"/>
  <c r="AD28" i="17" l="1"/>
  <c r="Z30" i="17"/>
  <c r="AD30" i="17" s="1"/>
  <c r="C9" i="8"/>
  <c r="C8" i="8"/>
  <c r="C7" i="8"/>
  <c r="C6" i="8"/>
  <c r="C5" i="8"/>
  <c r="C4" i="8"/>
  <c r="C41" i="8" s="1"/>
  <c r="H2" i="8"/>
  <c r="K41" i="8" l="1"/>
  <c r="K42" i="8" s="1"/>
  <c r="E78" i="4"/>
  <c r="F78" i="4"/>
  <c r="G78" i="4"/>
  <c r="H78" i="4"/>
  <c r="I78" i="4"/>
  <c r="D78" i="4"/>
  <c r="E65" i="4"/>
  <c r="F65" i="4"/>
  <c r="G65" i="4"/>
  <c r="H65" i="4"/>
  <c r="I65" i="4"/>
  <c r="D65" i="4"/>
  <c r="E59" i="4"/>
  <c r="F59" i="4"/>
  <c r="G59" i="4"/>
  <c r="H59" i="4"/>
  <c r="I59" i="4"/>
  <c r="D59" i="4"/>
  <c r="E53" i="4"/>
  <c r="F53" i="4"/>
  <c r="G53" i="4"/>
  <c r="H53" i="4"/>
  <c r="I53" i="4"/>
  <c r="D53" i="4"/>
  <c r="E30" i="4"/>
  <c r="F30" i="4"/>
  <c r="G30" i="4"/>
  <c r="H30" i="4"/>
  <c r="I30" i="4"/>
  <c r="D30" i="4"/>
  <c r="I80" i="4" l="1"/>
  <c r="H80" i="4"/>
  <c r="G80" i="4"/>
  <c r="F80" i="4"/>
  <c r="E80" i="4"/>
  <c r="D80" i="4"/>
  <c r="K79" i="4"/>
  <c r="J79" i="4"/>
  <c r="K77" i="4"/>
  <c r="J77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4" i="4"/>
  <c r="J64" i="4"/>
  <c r="K63" i="4"/>
  <c r="J63" i="4"/>
  <c r="K62" i="4"/>
  <c r="J62" i="4"/>
  <c r="K61" i="4"/>
  <c r="J61" i="4"/>
  <c r="K60" i="4"/>
  <c r="J60" i="4"/>
  <c r="K58" i="4"/>
  <c r="J58" i="4"/>
  <c r="K57" i="4"/>
  <c r="J57" i="4"/>
  <c r="K56" i="4"/>
  <c r="J56" i="4"/>
  <c r="K55" i="4"/>
  <c r="J55" i="4"/>
  <c r="K54" i="4"/>
  <c r="J54" i="4"/>
  <c r="K52" i="4"/>
  <c r="J52" i="4"/>
  <c r="K51" i="4"/>
  <c r="J51" i="4"/>
  <c r="K50" i="4"/>
  <c r="J50" i="4"/>
  <c r="K49" i="4"/>
  <c r="J49" i="4"/>
  <c r="K48" i="4"/>
  <c r="J48" i="4"/>
  <c r="K47" i="4"/>
  <c r="J47" i="4"/>
  <c r="K46" i="4"/>
  <c r="J46" i="4"/>
  <c r="K45" i="4"/>
  <c r="J45" i="4"/>
  <c r="K44" i="4"/>
  <c r="J44" i="4"/>
  <c r="K43" i="4"/>
  <c r="J43" i="4"/>
  <c r="K42" i="4"/>
  <c r="J42" i="4"/>
  <c r="K41" i="4"/>
  <c r="J41" i="4"/>
  <c r="K40" i="4"/>
  <c r="J40" i="4"/>
  <c r="K39" i="4"/>
  <c r="J39" i="4"/>
  <c r="K38" i="4"/>
  <c r="J38" i="4"/>
  <c r="K37" i="4"/>
  <c r="J37" i="4"/>
  <c r="K36" i="4"/>
  <c r="J36" i="4"/>
  <c r="K35" i="4"/>
  <c r="J35" i="4"/>
  <c r="K34" i="4"/>
  <c r="J34" i="4"/>
  <c r="K33" i="4"/>
  <c r="J33" i="4"/>
  <c r="K32" i="4"/>
  <c r="J32" i="4"/>
  <c r="K31" i="4"/>
  <c r="K53" i="4" s="1"/>
  <c r="J31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J4" i="4"/>
  <c r="K3" i="4"/>
  <c r="J3" i="4"/>
  <c r="K59" i="4" l="1"/>
  <c r="K78" i="4"/>
  <c r="J30" i="4"/>
  <c r="J65" i="4"/>
  <c r="L6" i="4"/>
  <c r="L10" i="4"/>
  <c r="L18" i="4"/>
  <c r="L22" i="4"/>
  <c r="L26" i="4"/>
  <c r="J53" i="4"/>
  <c r="J59" i="4"/>
  <c r="L56" i="4"/>
  <c r="L61" i="4"/>
  <c r="J78" i="4"/>
  <c r="L70" i="4"/>
  <c r="L74" i="4"/>
  <c r="L79" i="4"/>
  <c r="K30" i="4"/>
  <c r="K65" i="4"/>
  <c r="L73" i="4"/>
  <c r="L27" i="4"/>
  <c r="L29" i="4"/>
  <c r="L32" i="4"/>
  <c r="L34" i="4"/>
  <c r="L36" i="4"/>
  <c r="L38" i="4"/>
  <c r="L44" i="4"/>
  <c r="L46" i="4"/>
  <c r="L48" i="4"/>
  <c r="L50" i="4"/>
  <c r="L52" i="4"/>
  <c r="L55" i="4"/>
  <c r="L62" i="4"/>
  <c r="L64" i="4"/>
  <c r="L67" i="4"/>
  <c r="L69" i="4"/>
  <c r="L71" i="4"/>
  <c r="L77" i="4"/>
  <c r="L5" i="4"/>
  <c r="L49" i="4"/>
  <c r="L35" i="4"/>
  <c r="L9" i="4"/>
  <c r="L21" i="4"/>
  <c r="L68" i="4"/>
  <c r="L16" i="4"/>
  <c r="L42" i="4"/>
  <c r="L25" i="4"/>
  <c r="L11" i="4"/>
  <c r="L13" i="4"/>
  <c r="L15" i="4"/>
  <c r="L17" i="4"/>
  <c r="L19" i="4"/>
  <c r="L33" i="4"/>
  <c r="L39" i="4"/>
  <c r="L43" i="4"/>
  <c r="L51" i="4"/>
  <c r="L60" i="4"/>
  <c r="L4" i="4"/>
  <c r="L20" i="4"/>
  <c r="L54" i="4"/>
  <c r="L72" i="4"/>
  <c r="L8" i="4"/>
  <c r="L24" i="4"/>
  <c r="L41" i="4"/>
  <c r="L58" i="4"/>
  <c r="L76" i="4"/>
  <c r="L37" i="4"/>
  <c r="L7" i="4"/>
  <c r="L12" i="4"/>
  <c r="L14" i="4"/>
  <c r="L23" i="4"/>
  <c r="L28" i="4"/>
  <c r="L31" i="4"/>
  <c r="L40" i="4"/>
  <c r="L45" i="4"/>
  <c r="L47" i="4"/>
  <c r="L57" i="4"/>
  <c r="L63" i="4"/>
  <c r="L66" i="4"/>
  <c r="L75" i="4"/>
  <c r="L3" i="4"/>
  <c r="L59" i="4" l="1"/>
  <c r="K80" i="4"/>
  <c r="J80" i="4"/>
  <c r="L53" i="4"/>
  <c r="L30" i="4"/>
  <c r="L78" i="4"/>
  <c r="L65" i="4"/>
  <c r="L80" i="4" l="1"/>
</calcChain>
</file>

<file path=xl/sharedStrings.xml><?xml version="1.0" encoding="utf-8"?>
<sst xmlns="http://schemas.openxmlformats.org/spreadsheetml/2006/main" count="4138" uniqueCount="1073">
  <si>
    <t>İLÇE</t>
  </si>
  <si>
    <t>AĞAÇÖREN</t>
  </si>
  <si>
    <t>Ağaçören Anadolu İmam Hatip Lisesi</t>
  </si>
  <si>
    <t>10. Sınıf</t>
  </si>
  <si>
    <t>11. Sınıf</t>
  </si>
  <si>
    <t>9. Sınıf</t>
  </si>
  <si>
    <t>Ağaçören İmam Hatip Ortaokulu</t>
  </si>
  <si>
    <t>5. Sınıf</t>
  </si>
  <si>
    <t>6. Sınıf</t>
  </si>
  <si>
    <t>7. Sınıf</t>
  </si>
  <si>
    <t>8. Sınıf</t>
  </si>
  <si>
    <t>Ağaçören Çok Programlı Anadolu Lisesi</t>
  </si>
  <si>
    <t>12. Sınıf</t>
  </si>
  <si>
    <t>Camili İlkokulu</t>
  </si>
  <si>
    <t>1. Sınıf</t>
  </si>
  <si>
    <t>2. Sınıf</t>
  </si>
  <si>
    <t>3. Sınıf</t>
  </si>
  <si>
    <t>4. Sınıf</t>
  </si>
  <si>
    <t>Kırımini İlkokulu</t>
  </si>
  <si>
    <t>Ağaçören İlkokulu</t>
  </si>
  <si>
    <t>Camili Ortaokulu</t>
  </si>
  <si>
    <t>Kırımini Ortaokulu</t>
  </si>
  <si>
    <t>Atatürk Ortaokulu</t>
  </si>
  <si>
    <t>ESKİL</t>
  </si>
  <si>
    <t>Eskil Anadolu İmam Hatip Lisesi</t>
  </si>
  <si>
    <t>Eskil İmam Hatip Ortaokulu</t>
  </si>
  <si>
    <t>Eskil Mesleki ve Teknik Anadolu Lisesi</t>
  </si>
  <si>
    <t>Eşmekaya Anadolu Lisesi</t>
  </si>
  <si>
    <t>Eskil 75. Yıl Anadolu Lisesi</t>
  </si>
  <si>
    <t>Akgöl İlkokulu</t>
  </si>
  <si>
    <t>Bilezikli İlkokulu</t>
  </si>
  <si>
    <t>Çokum İlkokulu</t>
  </si>
  <si>
    <t>Gözlük İlkokulu</t>
  </si>
  <si>
    <t>İkizce İlkokulu</t>
  </si>
  <si>
    <t>Karakol İlkokulu</t>
  </si>
  <si>
    <t>Karayağmur İlkokulu</t>
  </si>
  <si>
    <t>Koçlar İlkokulu</t>
  </si>
  <si>
    <t>Mutlu İlkokulu</t>
  </si>
  <si>
    <t>Oklava İlkokulu</t>
  </si>
  <si>
    <t>Setik İlkokulu</t>
  </si>
  <si>
    <t>Şabanlı İlkokulu</t>
  </si>
  <si>
    <t>Şehit Mehmet Meral İlkokulu</t>
  </si>
  <si>
    <t>Şehit Veli Batur İlkokulu</t>
  </si>
  <si>
    <t>Bayramdüğün İlkokulu</t>
  </si>
  <si>
    <t>Celil İlkokulu</t>
  </si>
  <si>
    <t>Gümüşdüğün İlkokulu</t>
  </si>
  <si>
    <t>Kökez İlkokulu</t>
  </si>
  <si>
    <t>Sağsak İlkokulu</t>
  </si>
  <si>
    <t>Şehit İbrahim Er İlkokulu</t>
  </si>
  <si>
    <t>Katrancı İlkokulu</t>
  </si>
  <si>
    <t>Eşmekaya İlkokulu</t>
  </si>
  <si>
    <t>Çukuryurt İlkokulu</t>
  </si>
  <si>
    <t>Başaran İlkokulu</t>
  </si>
  <si>
    <t>Yüksecik İlkokulu</t>
  </si>
  <si>
    <t>Şehit Azam Güdendede İlkokulu</t>
  </si>
  <si>
    <t>Taşkapı İlkokulu</t>
  </si>
  <si>
    <t>Şehit Muhammet Erkesikbaş İlkokulu</t>
  </si>
  <si>
    <t>Ortakuyu İlkokulu</t>
  </si>
  <si>
    <t>Çulfa Şehit Hacı Şahin İlkokulu</t>
  </si>
  <si>
    <t>Cumhuriyet İlkokulu</t>
  </si>
  <si>
    <t>Eskil İlkokulu</t>
  </si>
  <si>
    <t>Güneşli İlkokulu</t>
  </si>
  <si>
    <t>Şehit Recep Bozdağ İlkokulu</t>
  </si>
  <si>
    <t>Dursun Altındal İlkokulu</t>
  </si>
  <si>
    <t>Şehit İbrahim Er Ortaokulu</t>
  </si>
  <si>
    <t>Katrancı Ortaokulu</t>
  </si>
  <si>
    <t>Eşmekaya Ortaokulu</t>
  </si>
  <si>
    <t>Çukuryurt Ortaokulu</t>
  </si>
  <si>
    <t>Başaran Ortaokulu</t>
  </si>
  <si>
    <t>Yüksecik Ortaokulu</t>
  </si>
  <si>
    <t>Şehit Azam Güdendede Ortaokulu</t>
  </si>
  <si>
    <t>Taşkapı Ortaokulu</t>
  </si>
  <si>
    <t>Şehit Muhammet Erkesikbaş Ortaokulu</t>
  </si>
  <si>
    <t>Ortakuyu Ortaokulu</t>
  </si>
  <si>
    <t>Çulfa Şehit Hacı Şahin Ortaokulu</t>
  </si>
  <si>
    <t>Cumhuriyet Ortaokulu</t>
  </si>
  <si>
    <t>Eskil Ortaokulu</t>
  </si>
  <si>
    <t>Güneşli Ortaokulu</t>
  </si>
  <si>
    <t>Şehit Recep Bozdağ Ortaokulu</t>
  </si>
  <si>
    <t>Atatürk Yatılı Bölge Ortaokulu</t>
  </si>
  <si>
    <t>GÜLAĞAÇ</t>
  </si>
  <si>
    <t>Gülağaç Anadolu İmam Hatip Lisesi</t>
  </si>
  <si>
    <t>Gülağaç İmam Hatip Ortaokulu</t>
  </si>
  <si>
    <t>Demirci İmam Hatip Ortaokulu</t>
  </si>
  <si>
    <t>Demirci Çok Programlı Anadolu Lisesi</t>
  </si>
  <si>
    <t>Saratlı Çok Programlı Anadolu Lisesi</t>
  </si>
  <si>
    <t>Gülpınar Çok Programlı Anadolu Lisesi</t>
  </si>
  <si>
    <t>Gülağaç 75. Yıl Anadolu Lisesi</t>
  </si>
  <si>
    <t>Atatürk İlkokulu</t>
  </si>
  <si>
    <t>Akmezar İlkokulu</t>
  </si>
  <si>
    <t>Camiliören İlkokulu</t>
  </si>
  <si>
    <t>Kızılkaya İlkokulu</t>
  </si>
  <si>
    <t>Sofular 100.Yıl İlkokulu</t>
  </si>
  <si>
    <t>Mehmet Akif Ersoy İlkokulu</t>
  </si>
  <si>
    <t>Mimar Sinan İlkokulu</t>
  </si>
  <si>
    <t>Bekarlar İlkokulu</t>
  </si>
  <si>
    <t>Demirci Atatürk İlkokulu</t>
  </si>
  <si>
    <t>Gülpınar İlkokulu</t>
  </si>
  <si>
    <t>Çatalsu İlkokulu</t>
  </si>
  <si>
    <t>Demirci Cumhuriyet İlkokulu</t>
  </si>
  <si>
    <t>Osmanlı İlkokulu</t>
  </si>
  <si>
    <t>Pınarbaşı İlkokulu</t>
  </si>
  <si>
    <t>Süleymanhüyüğü İlkokulu</t>
  </si>
  <si>
    <t>Saratlı İlkokulu</t>
  </si>
  <si>
    <t>Gülağaç İlkokulu</t>
  </si>
  <si>
    <t>Gülağaç Ortaokulu</t>
  </si>
  <si>
    <t>Bekarlar Hürriyet Ortaokulu</t>
  </si>
  <si>
    <t>Demirci Ortaokulu</t>
  </si>
  <si>
    <t>Gülpınar Namık Kemal Ortaokulu</t>
  </si>
  <si>
    <t>Kızılkaya Ortaokulu</t>
  </si>
  <si>
    <t>Camiliören Ortaokulu</t>
  </si>
  <si>
    <t>Akmezar Ortaokulu</t>
  </si>
  <si>
    <t>Saratlı Ortaokulu</t>
  </si>
  <si>
    <t>GÜZELYURT</t>
  </si>
  <si>
    <t>Güzelyurt Anadolu İmam Hatip Lisesi</t>
  </si>
  <si>
    <t>Ihlara Mesleki ve Teknik Anadolu Lisesi</t>
  </si>
  <si>
    <t>Güzelyurt Çok Programlı Anadolu Lisesi</t>
  </si>
  <si>
    <t>Gaziemir Yakacık İlkokulu</t>
  </si>
  <si>
    <t>Ihlara 100.Yıl İlkokulu</t>
  </si>
  <si>
    <t>Ihlara Atatürk İlkokulu</t>
  </si>
  <si>
    <t>Ilısu İlkokulu</t>
  </si>
  <si>
    <t>Selime Ali Abay İlkokulu</t>
  </si>
  <si>
    <t>Belisırma İskanevleri İlkokulu</t>
  </si>
  <si>
    <t>Bozcayurt İlkokulu</t>
  </si>
  <si>
    <t>Selime İlkokulu</t>
  </si>
  <si>
    <t>Uzunkaya İlkokulu</t>
  </si>
  <si>
    <t>Hasan Hüseyin Demircioğlu İlkokulu</t>
  </si>
  <si>
    <t>Akyamaç İlkokulu</t>
  </si>
  <si>
    <t>Selime Ali Abay Ortaokulu</t>
  </si>
  <si>
    <t>Ihlara Atatürk Ortaokulu</t>
  </si>
  <si>
    <t>Ihlara 100.Yıl Ortaokulu</t>
  </si>
  <si>
    <t>Gaziemir Yakacık Ortaokulu</t>
  </si>
  <si>
    <t>MERKEZ</t>
  </si>
  <si>
    <t>Kanuni Anadolu İmam Hatip Lisesi</t>
  </si>
  <si>
    <t>TOKİ Akşemsettin Kız Anadolu İmam Hatip Lisesi</t>
  </si>
  <si>
    <t>Şehit Önder Güzel Anadolu İmam Hatip Lisesi</t>
  </si>
  <si>
    <t>Aksaray Anadolu İmam Hatip Lisesi</t>
  </si>
  <si>
    <t>Aksaray Merkez Kız Anadolu İmam Hatip Lisesi</t>
  </si>
  <si>
    <t>Hacı Kerim Yardımlı İmam-Hatip Ortaokulu</t>
  </si>
  <si>
    <t>Saadet Güney İmam-Hatip Ortaokulu</t>
  </si>
  <si>
    <t>TOKİ Akşemsettin İmam-Hatip Ortaokulu</t>
  </si>
  <si>
    <t>Nuray Kaya İmam-Hatip Ortaokulu</t>
  </si>
  <si>
    <t>Şeyh Edebali İmam Hatip Ortaokulu</t>
  </si>
  <si>
    <t>Yenikent İmam Hatip Ortaokulu</t>
  </si>
  <si>
    <t>Bağlıkaya İmam Hatip Ortaokulu</t>
  </si>
  <si>
    <t>15 Temmuz İmam-Hatip Ortaokulu</t>
  </si>
  <si>
    <t>Aksaray Mesleki ve Teknik Anadolu Lisesi</t>
  </si>
  <si>
    <t>Fatih Mesleki ve Teknik Anadolu Lisesi</t>
  </si>
  <si>
    <t>75. Yıl Mesleki ve Teknik Anadolu Lisesi</t>
  </si>
  <si>
    <t>Topakkaya Mesleki ve Teknik Anadolu Lisesi</t>
  </si>
  <si>
    <t>Uluırmak Mesleki ve Teknik Anadolu Lisesi</t>
  </si>
  <si>
    <t>Yeşiltepe Çok Programlı Anadolu Lisesi</t>
  </si>
  <si>
    <t>Mesleki Eğitim Merkezi</t>
  </si>
  <si>
    <t>Hazım Kulak Anadolu Lisesi</t>
  </si>
  <si>
    <t>Kanber Demir Anadolu Lisesi</t>
  </si>
  <si>
    <t>Altınkaya Anadolu Lisesi</t>
  </si>
  <si>
    <t>Helvadere Anadolu Lisesi</t>
  </si>
  <si>
    <t>İncesu Anadolu Lisesi</t>
  </si>
  <si>
    <t>Taşpınar Anadolu Lisesi</t>
  </si>
  <si>
    <t>Yenikent Anadolu Lisesi</t>
  </si>
  <si>
    <t>Yeşilova Anadolu Lisesi</t>
  </si>
  <si>
    <t>Şehit Ali Er Anadolu Lisesi</t>
  </si>
  <si>
    <t>Osman Gazi Anadolu Lisesi</t>
  </si>
  <si>
    <t>Yunus Emre Anadolu Lisesi</t>
  </si>
  <si>
    <t>Aksaray Merkez Anadolu Lisesi</t>
  </si>
  <si>
    <t>Somuncubaba Anadolu Lisesi</t>
  </si>
  <si>
    <t>Atatürk Anadolu Lisesi</t>
  </si>
  <si>
    <t>Aksaray Şehit Pilot Hamza Gümüşsoy Fen Lisesi</t>
  </si>
  <si>
    <t>Abdülhamid Han Fen Lisesi</t>
  </si>
  <si>
    <t>Aksaray Güzel Sanatlar Lisesi</t>
  </si>
  <si>
    <t>Ahmet Cevdet Paşa Sosyal Bilimler Lisesi</t>
  </si>
  <si>
    <t>Aksaray Spor Lisesi</t>
  </si>
  <si>
    <t>Aksaray Özel Eğitim İlkokulu</t>
  </si>
  <si>
    <t>Aksaray Özel Eğitim Ortaokulu</t>
  </si>
  <si>
    <t>Aksaray Özel Eğitim İş Uygulama Merkezi (Okulu)</t>
  </si>
  <si>
    <t>Aksaray Özel Eğitim Mesleki Eğitim Merkezi (Okulu)</t>
  </si>
  <si>
    <t>Aksaray Özel Eğitim Uygulama Merkezi I. Kademe</t>
  </si>
  <si>
    <t>Aksaray Özel Eğitim Uygulama Merkezi II. Kademe</t>
  </si>
  <si>
    <t>Naci Abay İlkokulu</t>
  </si>
  <si>
    <t>Mehmet Sarrafoğlu İlkokulu</t>
  </si>
  <si>
    <t>Fatma Mithat Gürsoy İlkokulu</t>
  </si>
  <si>
    <t>Kömürcü Mehmet Baysal İlkokulu</t>
  </si>
  <si>
    <t>Gazi İlkokulu</t>
  </si>
  <si>
    <t>Yenimahalle İlkokulu</t>
  </si>
  <si>
    <t>Emlak Kredi İlkokulu</t>
  </si>
  <si>
    <t>Meliha Zekai Dalkılıç İlkokulu</t>
  </si>
  <si>
    <t>Laleli İlkokulu</t>
  </si>
  <si>
    <t>Zafer İlkokulu</t>
  </si>
  <si>
    <t>Timur Sarrafoğlu İlkokulu</t>
  </si>
  <si>
    <t>Kamber Gülüzar Demir İlkokulu</t>
  </si>
  <si>
    <t>Selçuk İlkokulu</t>
  </si>
  <si>
    <t>Gözlükuyu İskanevleri İlkokulu</t>
  </si>
  <si>
    <t>Helvadere Atatürk İlkokulu</t>
  </si>
  <si>
    <t>Koçpınar Elmacık İlkokulu</t>
  </si>
  <si>
    <t>Kutlu İlkokulu</t>
  </si>
  <si>
    <t>Acıpınar İlkokulu</t>
  </si>
  <si>
    <t>Sarayhan Şehit Süreyya Kınay İlkokulu</t>
  </si>
  <si>
    <t>Alayhan Şehit Yıldırım Aras İlkokulu</t>
  </si>
  <si>
    <t>Altınkaya İlkokulu</t>
  </si>
  <si>
    <t>Çavdarlılar İlkokulu</t>
  </si>
  <si>
    <t>Çekiçler İlkokulu</t>
  </si>
  <si>
    <t>Doğantarla İlkokulu</t>
  </si>
  <si>
    <t>Gençosman Köyü İlkokulu</t>
  </si>
  <si>
    <t>Gökçe İlkokulu</t>
  </si>
  <si>
    <t>Gücünkaya İlkokulu</t>
  </si>
  <si>
    <t>Karacaoren İlkokulu</t>
  </si>
  <si>
    <t>Karaören İlkokulu</t>
  </si>
  <si>
    <t>Kargın Şehit Cumali Çağlar İlkokulu</t>
  </si>
  <si>
    <t>Sevinçli İlkokulu</t>
  </si>
  <si>
    <t>Taşpınar İlkokulu</t>
  </si>
  <si>
    <t>Tatlıca-Şehit Ünal Demir İlkokulu</t>
  </si>
  <si>
    <t>Topakkaya Şehit Erdal Akbulut İlkokulu</t>
  </si>
  <si>
    <t>Ulukışla İlkokulu</t>
  </si>
  <si>
    <t>Yalnızceviz İlkokulu</t>
  </si>
  <si>
    <t>Yenipınar İlkokulu</t>
  </si>
  <si>
    <t>Akcakent Gidiriş İlkokulu</t>
  </si>
  <si>
    <t>Bağlıkaya İlkokulu</t>
  </si>
  <si>
    <t>Akçakent İlkokulu</t>
  </si>
  <si>
    <t>Sağlık İlkokulu</t>
  </si>
  <si>
    <t>Helvadere Selma Aysoy İlkokulu</t>
  </si>
  <si>
    <t>Yeşilova Atatürk İlkokulu</t>
  </si>
  <si>
    <t>Yeşilova Cumhuriyet İlkokulu</t>
  </si>
  <si>
    <t>Yeşiltepe Atatürk İlkokulu</t>
  </si>
  <si>
    <t>Yenikent Akhan İlkokulu</t>
  </si>
  <si>
    <t>Yenikent Atatürk İlkokulu</t>
  </si>
  <si>
    <t>Yenikent İlkokulu</t>
  </si>
  <si>
    <t>Kutlu Kocatepe İlkokulu</t>
  </si>
  <si>
    <t>Bağlı İlkokulu</t>
  </si>
  <si>
    <t>Baymış İlkokulu</t>
  </si>
  <si>
    <t>Bebek İlkokulu</t>
  </si>
  <si>
    <t>Borucu İlkokulu</t>
  </si>
  <si>
    <t>Cankıllı İlkokulu</t>
  </si>
  <si>
    <t>Çağlayan İlkokulu</t>
  </si>
  <si>
    <t>Çimeli Yeniköy Ünal Özgödek İlkokulu</t>
  </si>
  <si>
    <t>Çolaknebi İlkokulu</t>
  </si>
  <si>
    <t>Darıhüyük İlkokulu</t>
  </si>
  <si>
    <t>Ekecik Gödeler İlkokulu</t>
  </si>
  <si>
    <t>Göksügüzel İlkokulu</t>
  </si>
  <si>
    <t>Hatipağatolu İlkokulu</t>
  </si>
  <si>
    <t>İncesu Şehit Muhsin Tuğrul İlkokulu</t>
  </si>
  <si>
    <t>Kazıcıktol İlkokulu</t>
  </si>
  <si>
    <t>Küçük Pörnekler Ayten Tekışık İlkokulu</t>
  </si>
  <si>
    <t>Sapmaz İlkokulu</t>
  </si>
  <si>
    <t>Sarıağıl İlkokulu</t>
  </si>
  <si>
    <t>Seleci İlkokulu</t>
  </si>
  <si>
    <t>Taptuk Emre İlkokulu</t>
  </si>
  <si>
    <t>Yağan Şehit Hacı Bektaş İlkokulu</t>
  </si>
  <si>
    <t>Yalman İlkokulu</t>
  </si>
  <si>
    <t>Yanyurt İlkokulu</t>
  </si>
  <si>
    <t>Yapılcan İlkokulu</t>
  </si>
  <si>
    <t>Güller Ceylan Acar İlkokulu</t>
  </si>
  <si>
    <t>Aratol İlkokulu</t>
  </si>
  <si>
    <t>100.Yıl Türk Eğitim Vakfı İlkokulu</t>
  </si>
  <si>
    <t>Rafet Bozkurt İlkokulu</t>
  </si>
  <si>
    <t>Kılıçarslan İlkokulu</t>
  </si>
  <si>
    <t>Hamidiye İlkokulu</t>
  </si>
  <si>
    <t>Millî Egemenlik İlkokulu</t>
  </si>
  <si>
    <t>Mehmetçik İlkokulu</t>
  </si>
  <si>
    <t>Türkiye Odalar ve Borsalar Birliği İlkokulu</t>
  </si>
  <si>
    <t>Gazipaşa İlkokulu</t>
  </si>
  <si>
    <t>Mustafa Yazıcı İlkokulu</t>
  </si>
  <si>
    <t>Hacı Cumali Uğur İlkokulu</t>
  </si>
  <si>
    <t>19 Mayıs İlkokulu</t>
  </si>
  <si>
    <t>Özel İdare İlkokulu</t>
  </si>
  <si>
    <t>23 Nisan İlkokulu</t>
  </si>
  <si>
    <t>Yuva Karapınarlar İlkokulu</t>
  </si>
  <si>
    <t>Şehit Fatih Gökkaya İlkokulu</t>
  </si>
  <si>
    <t>Oğuzata İlkokulu</t>
  </si>
  <si>
    <t>Nurgöz İlkokulu</t>
  </si>
  <si>
    <t>Necip Münire Önemli İlkokulu</t>
  </si>
  <si>
    <t>Karataş İlkokulu</t>
  </si>
  <si>
    <t>Kalebalta İlkokulu</t>
  </si>
  <si>
    <t>İncesu İlkokulu</t>
  </si>
  <si>
    <t>Büyük Pörnekler İlkokulu</t>
  </si>
  <si>
    <t>Armutlu İlkokulu</t>
  </si>
  <si>
    <t>Akin İlkokulu</t>
  </si>
  <si>
    <t>Hakkı Divanoğlu İlkokulu</t>
  </si>
  <si>
    <t>Akçakent İskanevleri İlkokulu</t>
  </si>
  <si>
    <t>Yavuz Sultan Selim İlkokulu</t>
  </si>
  <si>
    <t>Hamit Acar İlkokulu</t>
  </si>
  <si>
    <t>Merkez Mimar Sinan İlkokulu</t>
  </si>
  <si>
    <t>Hacı Mustafa Demir İlkokulu</t>
  </si>
  <si>
    <t>Şehit Sefa Altınsoy İlkokulu</t>
  </si>
  <si>
    <t>İbrahim Ethem Baysal İlkokulu</t>
  </si>
  <si>
    <t>Hasandağı Ortaokulu</t>
  </si>
  <si>
    <t>Kanber Zeynep Demir Ortaokulu</t>
  </si>
  <si>
    <t>125.Yıl Ortaokulu</t>
  </si>
  <si>
    <t>Fatih Sultan Mehmet Ortaokulu</t>
  </si>
  <si>
    <t>Hacı Cevriye Ünsal Ortaokulu</t>
  </si>
  <si>
    <t>Piri Mehmet Paşa Ortaokulu</t>
  </si>
  <si>
    <t>Cahit Zarifoğlu Ortaokulu</t>
  </si>
  <si>
    <t>Yusuf Hakîkî Baba Ortaokulu</t>
  </si>
  <si>
    <t>Bağlıkaya Şehit Muammer Karacaer Ortaokulu</t>
  </si>
  <si>
    <t>Havva Kulak Ortaokulu</t>
  </si>
  <si>
    <t>İbrahim Ethem Baysal Ortaokulu</t>
  </si>
  <si>
    <t>Yeşiltepe Cumhuriyet Ortaokulu</t>
  </si>
  <si>
    <t>Şehit Recep İnce Ortaokulu</t>
  </si>
  <si>
    <t>Güller Ceylan Acar Ortaokulu</t>
  </si>
  <si>
    <t>Doğantarla Ortaokulu</t>
  </si>
  <si>
    <t>Altınkaya Ortaokulu</t>
  </si>
  <si>
    <t>Sarayhan Şehit Süreyya Kınay Ortaokulu</t>
  </si>
  <si>
    <t>Acıpınar Ortaokulu</t>
  </si>
  <si>
    <t>Kutlu Ortaokulu</t>
  </si>
  <si>
    <t>Helvadere Atatürk Ortaokulu</t>
  </si>
  <si>
    <t>Gözlükuyu İskanevleri Ortaokulu</t>
  </si>
  <si>
    <t>Alayhan Şehit Yıldırım Aras Ortaokulu</t>
  </si>
  <si>
    <t>Mehmetçik Ortaokulu</t>
  </si>
  <si>
    <t>Çekiçler Ortaokulu</t>
  </si>
  <si>
    <t>Çavdarlılar Ortaokulu</t>
  </si>
  <si>
    <t>Gençosman Köyü Ortaokulu</t>
  </si>
  <si>
    <t>Türkiye Odalar ve Borsalar Birliği Ortaokulu</t>
  </si>
  <si>
    <t>Gazipaşa Ortaokulu</t>
  </si>
  <si>
    <t>Mustafa Yazıcı Ortaokulu</t>
  </si>
  <si>
    <t>Hacı Cumali Uğur Ortaokulu</t>
  </si>
  <si>
    <t>19 Mayıs Ortaokulu</t>
  </si>
  <si>
    <t>Özel İdare Ortaokulu</t>
  </si>
  <si>
    <t>Hamidiye Ortaokulu</t>
  </si>
  <si>
    <t>Kılıçarslan Ortaokulu</t>
  </si>
  <si>
    <t>Necip Fazıl Kısakürek Ortaokulu</t>
  </si>
  <si>
    <t>100.Yıl Türk Eğitim Vakfı Ortaokulu</t>
  </si>
  <si>
    <t>Aratol Ortaokulu</t>
  </si>
  <si>
    <t>Taşpınar Ortaokulu</t>
  </si>
  <si>
    <t>Tatlıca Şehit Ünal Demir Ortaokulu</t>
  </si>
  <si>
    <t>23 Nisan Ortaokulu</t>
  </si>
  <si>
    <t>Yuva Karapınarlar Ortaokulu</t>
  </si>
  <si>
    <t>Şehit Fatih Gökkaya Ortaokulu</t>
  </si>
  <si>
    <t>Oğuzata Ortaokulu</t>
  </si>
  <si>
    <t>Nurgöz Ortaokulu</t>
  </si>
  <si>
    <t>Karataş Ortaokulu</t>
  </si>
  <si>
    <t>Kalebalta Ortaokulu</t>
  </si>
  <si>
    <t>İncesu Ortaokulu</t>
  </si>
  <si>
    <t>Armutlu Ortaokulu</t>
  </si>
  <si>
    <t>Akin Ortaokulu</t>
  </si>
  <si>
    <t>Hakkı Divanoğlu Ortaokulu</t>
  </si>
  <si>
    <t>Akçakent İskanevleri Ortaokulu</t>
  </si>
  <si>
    <t>Yenipınar Ortaokulu</t>
  </si>
  <si>
    <t>Yalnızceviz Ortaokulu</t>
  </si>
  <si>
    <t>Topakkaya Şehit Erdal Akbulut Ortaokulu</t>
  </si>
  <si>
    <t>Sevinçli Ortaokulu</t>
  </si>
  <si>
    <t>Kargın Şehit Cumali Çağlar Ortaokulu</t>
  </si>
  <si>
    <t>Karaören Ortaokulu</t>
  </si>
  <si>
    <t>Karacaören Ortaokulu</t>
  </si>
  <si>
    <t>Gücünkaya Ortaokulu</t>
  </si>
  <si>
    <t>Merkez Taptuk Emre Ortaokulu</t>
  </si>
  <si>
    <t>Sezai Karakoç Ortaokulu</t>
  </si>
  <si>
    <t>Yenimahalle Ortaokulu</t>
  </si>
  <si>
    <t>Aksaray Ortaokulu</t>
  </si>
  <si>
    <t>15 Temmuz Ortaokulu</t>
  </si>
  <si>
    <t>Yavuz Sultan Selim Yatılı Bölge Ortaokulu</t>
  </si>
  <si>
    <t>ORTAKÖY</t>
  </si>
  <si>
    <t>Ortaköy Anadolu İmam Hatip Lisesi</t>
  </si>
  <si>
    <t>Şehit Süleyman Köse İmam Hatip Ortaokulu</t>
  </si>
  <si>
    <t>Ortaköy Mesleki ve Teknik Anadolu Lisesi</t>
  </si>
  <si>
    <t>İbn-i Sina Mesleki ve Teknik Anadolu Lisesi</t>
  </si>
  <si>
    <t>Ertuğrul Gazi Anadolu Lisesi</t>
  </si>
  <si>
    <t>Ortaköy Anadolu Lisesi</t>
  </si>
  <si>
    <t>Şehit Nurullah Sabırer Fen Lisesi</t>
  </si>
  <si>
    <t>75.Yıl Cumhuriyet İlkokulu</t>
  </si>
  <si>
    <t>Ahmet Yavuz İlkokulu</t>
  </si>
  <si>
    <t>İstiklâl İlkokulu</t>
  </si>
  <si>
    <t>Balcı İlkokulu</t>
  </si>
  <si>
    <t>Harmandalı-Şehit Ali Rıza Altın İlkokulu</t>
  </si>
  <si>
    <t>Şehit Yüzbaşı Bahtiyar Er İlkokulu</t>
  </si>
  <si>
    <t>Hocabeyli İlkokulu</t>
  </si>
  <si>
    <t>Seksenuşağı İlkokulu</t>
  </si>
  <si>
    <t>Yıldırımlar İlkokulu</t>
  </si>
  <si>
    <t>Sinandı Gökkaya İlkokulu</t>
  </si>
  <si>
    <t>Sarıkaraman Yunus Emre İlkokulu</t>
  </si>
  <si>
    <t>Saları Alaca İlkokulu</t>
  </si>
  <si>
    <t>Ozancık İlkokulu</t>
  </si>
  <si>
    <t>Kümbet İlkokulu</t>
  </si>
  <si>
    <t>Durhasanlı İlkokulu</t>
  </si>
  <si>
    <t>Çiftevi İlkokulu</t>
  </si>
  <si>
    <t>Çatin İlkokulu</t>
  </si>
  <si>
    <t>Bozkır Celal Yavuz İlkokulu</t>
  </si>
  <si>
    <t>Akpınar İlkokulu</t>
  </si>
  <si>
    <t>Süleyman Kılıç İlkokulu</t>
  </si>
  <si>
    <t>Osman Apaçık İlkokulu</t>
  </si>
  <si>
    <t>Ortaköy Fatih İlkokulu</t>
  </si>
  <si>
    <t>Cumali İlkokulu</t>
  </si>
  <si>
    <t>Kızılay Ortaokulu</t>
  </si>
  <si>
    <t>Harmandalı Atatürk Ortaokulu</t>
  </si>
  <si>
    <t>Mehmet Akif Ersoy Ortaokulu</t>
  </si>
  <si>
    <t>Sinandı Gökkaya Ortaokulu</t>
  </si>
  <si>
    <t>Sarıkaraman Yunus Emre Ortaokulu</t>
  </si>
  <si>
    <t>Ozancık Ortaokulu</t>
  </si>
  <si>
    <t>Kümbet Ortaokulu</t>
  </si>
  <si>
    <t>Çatin Ortaokulu</t>
  </si>
  <si>
    <t>Süleyman Kılıç Ortaokulu</t>
  </si>
  <si>
    <t>Osman Apaçık Ortaokulu</t>
  </si>
  <si>
    <t>Ortaköy Fatih Ortaokulu</t>
  </si>
  <si>
    <t>75.Yıl Cumhuriyet Ortaokulu</t>
  </si>
  <si>
    <t>Şehit Yüzbaşı Bahtiyar Er Ortaokulu</t>
  </si>
  <si>
    <t>SARIYAHŞİ</t>
  </si>
  <si>
    <t>Şehit Yasin Öcal İmam Hatip Ortaokulu</t>
  </si>
  <si>
    <t>Hacı Mehmet Cömert Çok Programlı Anadolu Lisesi</t>
  </si>
  <si>
    <t>Şehit Vedat Büyüköztaş İlkokulu</t>
  </si>
  <si>
    <t>Fatih Ortaokulu</t>
  </si>
  <si>
    <t>SULTANHANI</t>
  </si>
  <si>
    <t>Sultanhanı Anadolu İmam Hatip Lisesi</t>
  </si>
  <si>
    <t>Sultanhanı İmam-Hatip Ortaokulu</t>
  </si>
  <si>
    <t>I. Alaaddin Keykubat Anadolu Lisesi</t>
  </si>
  <si>
    <t>Kırkoba İlkokulu</t>
  </si>
  <si>
    <t>Şehit Murat Yumuşak İlkokulu</t>
  </si>
  <si>
    <t>Yunus Emre İlkokulu</t>
  </si>
  <si>
    <t>Yeşiltömek İlkokulu</t>
  </si>
  <si>
    <t>Yunus Emre Ortaokulu</t>
  </si>
  <si>
    <t>Sultanhanı Ortaokulu</t>
  </si>
  <si>
    <t>Yeşiltömek Ortaokulu</t>
  </si>
  <si>
    <t>ÖZEL ARTI METROPOL ANADOLU LİSESİ</t>
  </si>
  <si>
    <t>ÖZEL NESLİN ANADOLU LİSESİ</t>
  </si>
  <si>
    <t>ÖZEL YENİSEN KOLEJİ ANADOLU LİSESİ</t>
  </si>
  <si>
    <t>ÖZEL NESLİN FEN LİSESİ</t>
  </si>
  <si>
    <t>ÖZEL SERVET ALTINSOY TEMEL LİSESİ</t>
  </si>
  <si>
    <t>ÖZEL AKSARAY SELÇUKLU TEMEL LİSESİ</t>
  </si>
  <si>
    <t>ÖZEL İSTANBUL TEMEL LİSESİ</t>
  </si>
  <si>
    <t>ÖZEL ARTI METROPOL İLKOKULU</t>
  </si>
  <si>
    <t>ÖZEL AK İRFAN İLKOKULU</t>
  </si>
  <si>
    <t>ÖZEL AKSARAY LALE İLKOKULU</t>
  </si>
  <si>
    <t>ÖZEL AK İRFAN ORTAOKULU</t>
  </si>
  <si>
    <t>ÖZEL ARTI METROPOL ORTAOKULU</t>
  </si>
  <si>
    <t>ÖZEL AKSARAY LALE ORTAOKULU</t>
  </si>
  <si>
    <t>ÖZEL NESLİN ORTAOKULU</t>
  </si>
  <si>
    <t>ÖZEL ORTAKÖY BİLİM TEMEL LİSESİ</t>
  </si>
  <si>
    <t>OKUL ADI</t>
  </si>
  <si>
    <t>E</t>
  </si>
  <si>
    <t>K</t>
  </si>
  <si>
    <t>TOPLAM</t>
  </si>
  <si>
    <t>T</t>
  </si>
  <si>
    <t>Ş</t>
  </si>
  <si>
    <t>Müd.</t>
  </si>
  <si>
    <t>KURUM_KODU</t>
  </si>
  <si>
    <t>KURUM</t>
  </si>
  <si>
    <t>2 Sınıf Birarada</t>
  </si>
  <si>
    <t>3 Sınıf Birarada</t>
  </si>
  <si>
    <t>4 Sınıf Birarada</t>
  </si>
  <si>
    <t>2_E</t>
  </si>
  <si>
    <t>2_K</t>
  </si>
  <si>
    <t>3_E</t>
  </si>
  <si>
    <t>3_K</t>
  </si>
  <si>
    <t>4_E</t>
  </si>
  <si>
    <t>4_K</t>
  </si>
  <si>
    <t>Sarayhan Şehit Süreyya Kınay İlk.</t>
  </si>
  <si>
    <t>Çimeli Yeniköy Ünal Özgödek İlkok.</t>
  </si>
  <si>
    <t>Küçük Pörnekler Ayten Tekışık İlkok.</t>
  </si>
  <si>
    <t>GENEL TOPLAM</t>
  </si>
  <si>
    <t>B</t>
  </si>
  <si>
    <t xml:space="preserve">Öğrt. </t>
  </si>
  <si>
    <t>Eğitim Öğretim Sınıfı</t>
  </si>
  <si>
    <t>Top.</t>
  </si>
  <si>
    <t>G.İ.H.
Y.H.S</t>
  </si>
  <si>
    <t>Pers.</t>
  </si>
  <si>
    <t>ESKİL ŞEHİR TOPLAM</t>
  </si>
  <si>
    <t>GÜLAĞAÇ ŞEHİR TOPLAM</t>
  </si>
  <si>
    <t>GÜZELYURT ŞEHİR TOPLAM</t>
  </si>
  <si>
    <t>ORTAKÖY ŞEHİR TOPLAM</t>
  </si>
  <si>
    <t>ORTAKÖY KÖY TOPLAM</t>
  </si>
  <si>
    <t>SARIYAHŞİ ŞEHİR TOPLAM</t>
  </si>
  <si>
    <t>SULTANHANI ŞEHİR TOPLAM</t>
  </si>
  <si>
    <t>SULTANHANI KÖY TOPLAM</t>
  </si>
  <si>
    <t>SULTANHANI ŞEHİR + KÖY TOPLAM</t>
  </si>
  <si>
    <t>İL GENELİ KÖY TOPLAM</t>
  </si>
  <si>
    <t>İL GENELİ ŞEHİR TOPLAM</t>
  </si>
  <si>
    <t>MERKEZ ŞEHİR TOPLAM</t>
  </si>
  <si>
    <t>AĞAÇÖREN ŞEHİR TOPLAM</t>
  </si>
  <si>
    <t>AĞAÇÖREN KÖY TOPLAM</t>
  </si>
  <si>
    <t>AĞAÇÖREN ŞEHİR + KÖY TOPLAM</t>
  </si>
  <si>
    <t>ORTAKÖY ŞEHİR + KÖY TOPLAM</t>
  </si>
  <si>
    <t>MERKEZ TOPLAM</t>
  </si>
  <si>
    <t>ESKİL TOPLAM</t>
  </si>
  <si>
    <t>GÜLAĞAÇ TOPLAM</t>
  </si>
  <si>
    <t>GÜZELYURT TOPLAM</t>
  </si>
  <si>
    <t>ORTAKÖY TOPLAM</t>
  </si>
  <si>
    <t>İL GENELİ ŞEHİR + KÖY TOPLAM</t>
  </si>
  <si>
    <t>AĞAÇÖREN LİSE TOPLAM</t>
  </si>
  <si>
    <t>ESKİL LİSE TOPLAM</t>
  </si>
  <si>
    <t>GÜLAĞAÇ LİSE TOPLAM</t>
  </si>
  <si>
    <t>GÜZELYURT LİSE TOPLAM</t>
  </si>
  <si>
    <t>ORTAKÖY LİSE TOPLAM</t>
  </si>
  <si>
    <t>SARIYAHŞİ LİSE TOPLAM</t>
  </si>
  <si>
    <t>SULTANHANI LİSE TOPLAM</t>
  </si>
  <si>
    <t>AKSARAY İLİ İLÇELERE GÖRE KURUM VE OKUL SAYILARI DAĞILIMI</t>
  </si>
  <si>
    <t>BAĞLI BULUNDU GENEL MÜDÜRLÜK</t>
  </si>
  <si>
    <t>KURUM/OKUL TÜRÜ</t>
  </si>
  <si>
    <t>Merkez</t>
  </si>
  <si>
    <t>Ağaçören</t>
  </si>
  <si>
    <t>Eskil</t>
  </si>
  <si>
    <t>Gülağaç</t>
  </si>
  <si>
    <t>Güzelyurt</t>
  </si>
  <si>
    <t>Ortaköy</t>
  </si>
  <si>
    <t>Sarıyahşi</t>
  </si>
  <si>
    <t xml:space="preserve">Milli Eğitim Bakanlığı </t>
  </si>
  <si>
    <t>İl/İlçe Millî Eğitim Müdürlüğü</t>
  </si>
  <si>
    <t>Destek Hizmetleri Genel Müdürlüğü</t>
  </si>
  <si>
    <t>Öğretmenevi Müdürlüğü</t>
  </si>
  <si>
    <t>Hizmet İçi Eğitim Dairesi Başkanlığı</t>
  </si>
  <si>
    <t>Hizmetiçi Eğitim Enstitüsü Müdürlüğü</t>
  </si>
  <si>
    <t>Halk Eğitim Merkezi Müdürlüğü</t>
  </si>
  <si>
    <t>Özel Eğitim ve Rehberlik Hizmetleri Genel Müdürlüğü</t>
  </si>
  <si>
    <t>Rehberlik Araştırma Merkezi Müdürlüğü</t>
  </si>
  <si>
    <t>Bilim Sanat Merkezi</t>
  </si>
  <si>
    <t>Özel Anaokulu</t>
  </si>
  <si>
    <t>Ortaöğretim Genel Müdürlüğü</t>
  </si>
  <si>
    <t>Fen Lisesi</t>
  </si>
  <si>
    <t>Sosyal Bilimler Lisesi</t>
  </si>
  <si>
    <t xml:space="preserve">Güzel Sanatlar Lisesi </t>
  </si>
  <si>
    <t xml:space="preserve">Spor Lisesi </t>
  </si>
  <si>
    <t>Anadolu Lisesi</t>
  </si>
  <si>
    <t xml:space="preserve">Din Öğretimi Genel Müdürlüğü </t>
  </si>
  <si>
    <t>Mesleki ve Teknik Eğitim Genel Müdürlüğü</t>
  </si>
  <si>
    <t>Mesleki ve Teknik Lise</t>
  </si>
  <si>
    <t>Çok Programlı lise</t>
  </si>
  <si>
    <t>Özel Öğretim Kurumları Genel Müdürlüğü</t>
  </si>
  <si>
    <t>Temel Lise</t>
  </si>
  <si>
    <t>Özel Eğitim  İş Uygulama ve Mesleki Eğitim Merkezi</t>
  </si>
  <si>
    <t>Özel Motorlu Taşıt Sürücüleri Kursu</t>
  </si>
  <si>
    <t>Özel Öğrenci Yurtları</t>
  </si>
  <si>
    <t>Özel Eğitim ve Rehabilitasyon Merkezi</t>
  </si>
  <si>
    <t>Özel Muhtelif Kurslar</t>
  </si>
  <si>
    <t>Kurumlar Bazında Genel Toplam</t>
  </si>
  <si>
    <t>İLK+ORTAOKUL SAYISI (Resmi + Özel + Özl.Eğt. Dahil)</t>
  </si>
  <si>
    <t>Kurumlar+Okullar Toplamı</t>
  </si>
  <si>
    <t>ÖZEL ÖĞRETİM KURUM SAYISI  (Özel Okullar Hariç)</t>
  </si>
  <si>
    <t>İl Geneli Resmi ve Özel                             Özel Öğretim Kurumları Toplamı</t>
  </si>
  <si>
    <t>Sultanhanı</t>
  </si>
  <si>
    <t>İLÇELER BAZINDA YERLEŞİM YERİNE VE TÜRLERİNE GÖRE OKUL DAĞILIMI (Resmi + Özel)</t>
  </si>
  <si>
    <t>İLÇE ADI</t>
  </si>
  <si>
    <t>YERLEŞİM YERİ</t>
  </si>
  <si>
    <t>ANAOKULU</t>
  </si>
  <si>
    <t>İLKOKUL</t>
  </si>
  <si>
    <t>ORTAOKUL</t>
  </si>
  <si>
    <t>İMAM-HATİP
ORTAOKULU</t>
  </si>
  <si>
    <t>ORTA-ÖĞRETİM</t>
  </si>
  <si>
    <t>MESLEKİ TEKNİK</t>
  </si>
  <si>
    <t>DİN 
ÖĞRETİMİ</t>
  </si>
  <si>
    <t>Şehir</t>
  </si>
  <si>
    <t>2017-2018 Öğretim Yılı</t>
  </si>
  <si>
    <t>Toplam</t>
  </si>
  <si>
    <t>İmam-Hatip Lisesi-Anadolu İmam Hatip Lisesi</t>
  </si>
  <si>
    <t xml:space="preserve"> İLÇELER BAZINDA OKUL -KURUM-DERSLİK-ÖĞRENCİ-ÖĞRETMEN-YÖNETİCİ DAĞILIMI VE OKULLAŞMA ORANI</t>
  </si>
  <si>
    <t>İLÇELER</t>
  </si>
  <si>
    <t>YERLEŞİM
YERİ</t>
  </si>
  <si>
    <t>KURUMSAYISI</t>
  </si>
  <si>
    <t xml:space="preserve">OKUL ÖNCESİ </t>
  </si>
  <si>
    <t xml:space="preserve">İLKOKUL </t>
  </si>
  <si>
    <t xml:space="preserve">ORTAOKUL </t>
  </si>
  <si>
    <t>ORTAÖĞRETİM  TOPLAM</t>
  </si>
  <si>
    <t>ANOKULU</t>
  </si>
  <si>
    <t>ANASINIFI</t>
  </si>
  <si>
    <t xml:space="preserve">DERSLİK </t>
  </si>
  <si>
    <t>ÖĞRENCİ</t>
  </si>
  <si>
    <t xml:space="preserve">ÖĞRETMEN </t>
  </si>
  <si>
    <t>YÖNETİCİ</t>
  </si>
  <si>
    <t>OKUL</t>
  </si>
  <si>
    <t xml:space="preserve">ESKİL </t>
  </si>
  <si>
    <t>OKUL / KURUM SAYISI TOPLAM (Resmi + Özel )</t>
  </si>
  <si>
    <t>:</t>
  </si>
  <si>
    <t>(3-5 Yaş Grubu)</t>
  </si>
  <si>
    <t xml:space="preserve">Brüt </t>
  </si>
  <si>
    <t>GENEL ORTAÖĞRETİM OKULLAŞMA ORANI 
(14-17 Yaş)</t>
  </si>
  <si>
    <t>ÖĞRENCİ SAYISI TOPLAM (Resmi + Özel )</t>
  </si>
  <si>
    <t>Net</t>
  </si>
  <si>
    <t>DERSLİK SAYISI TOPLAM (Resmi + Özel )</t>
  </si>
  <si>
    <t>(4-5 Yaş Grubu)</t>
  </si>
  <si>
    <t xml:space="preserve">NET </t>
  </si>
  <si>
    <t>OKULLARDAKİ ÖĞRETMEN + İDARECİ SAYISI TOPLAM (Resmi + Özel )</t>
  </si>
  <si>
    <t>İLKOKUL DERSLİK BAŞINA DÜŞEN ÖĞRENCİ SAYISI (Resmi + Özel )</t>
  </si>
  <si>
    <t>(5 Yaş Grubu)</t>
  </si>
  <si>
    <t>İLKOKUL ÖĞRETMEN BAŞINA DÜŞEN ÖĞRENCİ SAYISI (Resmi + Özel )</t>
  </si>
  <si>
    <t>ORTAOKUL DERSLİK BAŞINA DÜŞEN ÖĞRENCİ SAYISI (Resmi + Özel )</t>
  </si>
  <si>
    <t>İLKOKUL OKULLAŞMA ORANI</t>
  </si>
  <si>
    <t>(6-9 Yaş)</t>
  </si>
  <si>
    <t>ORTAOKUL ÖĞRETMEN BAŞINA DÜŞEN ÖĞRENCİ SAYISI (Resmi + Özel )</t>
  </si>
  <si>
    <t>GENEL ORTAÖĞRETİM DERSLİK BAŞINA DÜŞEN ÖĞRENCİ SAYISI (Resmi + Özel )</t>
  </si>
  <si>
    <t>ORTAOKUL OKULLAŞMA ORANI</t>
  </si>
  <si>
    <t>(10-13 Yaş)</t>
  </si>
  <si>
    <t>GENEL ORTAÖĞRETİM ÖĞRETMEN BAŞINA DÜŞEN ÖĞRENCİ SAYISI (Resmi + Özel )</t>
  </si>
  <si>
    <t>DİN ÖĞRETİMİ OKULLARINDA DERSLİK BAŞINA DÜŞEN ÖĞRENCİ SAYISI</t>
  </si>
  <si>
    <t>İLKÖĞRETİM OKULLAŞMA ORANI</t>
  </si>
  <si>
    <t>(6-13 Yaş)</t>
  </si>
  <si>
    <t>DİN ÖĞRETİMİ OKULLARINDA ÖĞRETMEN BAŞINA DÜŞEN ÖĞRENCİ SAYISI</t>
  </si>
  <si>
    <t>MESLEKİ +ÇPL ORTAÖĞRETİM DERSLİK BAŞINA DÜŞEN ÖĞRENCİ SAYISI (Resmi + Özel )</t>
  </si>
  <si>
    <t>MESLEKİ  +ÇPL ORTAÖĞRETİM ÖĞRETMEN BAŞINA DÜŞEN ÖĞRENCİ SAYISI (Resmi + Özel )</t>
  </si>
  <si>
    <t>GENEL+MESLEKİ ORTAÖĞRETİMDE DERSLİK BAŞINA DÜŞEN ÖĞRENCİ SAYISI (Resmi + Özel )</t>
  </si>
  <si>
    <t>GENEL+MESLEKİ ORTAÖĞRETİMDE ÖĞRETMEN BAŞINA DÜŞEN ÖĞRENCİ SAYISI (Resmi + Özel )</t>
  </si>
  <si>
    <t>ANADOLU İMAM HATİP
İMAM-HATİP LİSESİ</t>
  </si>
  <si>
    <t xml:space="preserve">GENEL ORTAÖĞRETİM </t>
  </si>
  <si>
    <t>MESLEKİ  VE TEKNİK ORTAÖĞRETİM</t>
  </si>
  <si>
    <t>ORTAÖĞRETİM OKULLAŞMA ORANI</t>
  </si>
  <si>
    <t>GEENL ORTAÖĞRETİM
(14-17)</t>
  </si>
  <si>
    <t>MESLEKİ  ORTAÖĞRETİM
(14-17)</t>
  </si>
  <si>
    <t>AKSARAY İLİ İLÇELERE GÖRE GENEL ÖĞRENCİ SAYILARININ DAĞILIMI</t>
  </si>
  <si>
    <t>OKUL TÜRÜ</t>
  </si>
  <si>
    <t>Kurum 
Sayısı</t>
  </si>
  <si>
    <t xml:space="preserve">E </t>
  </si>
  <si>
    <t xml:space="preserve">Bağımsız Anaokulu </t>
  </si>
  <si>
    <t xml:space="preserve">Anasınıfları            </t>
  </si>
  <si>
    <t xml:space="preserve">İlkokul </t>
  </si>
  <si>
    <t xml:space="preserve">Ortaokul </t>
  </si>
  <si>
    <t xml:space="preserve">Fen Lisesi </t>
  </si>
  <si>
    <t>Sosyal Bilimler LİSESİ</t>
  </si>
  <si>
    <t>Güzel Sanatlar Lisesi</t>
  </si>
  <si>
    <t>Spor Lisesi</t>
  </si>
  <si>
    <t>Mesleki ve Teknik Liseler</t>
  </si>
  <si>
    <t>Çok Programlı Liseler</t>
  </si>
  <si>
    <t>İMAM-HATİP LİSELERİ</t>
  </si>
  <si>
    <t>İŞ OKULU VE İŞ EĞİTİM MERKEZİ</t>
  </si>
  <si>
    <t>Anaokulu</t>
  </si>
  <si>
    <t xml:space="preserve">İlkokul  </t>
  </si>
  <si>
    <t xml:space="preserve">Ortaokul   </t>
  </si>
  <si>
    <t>İLKOKUL+ORTAOKUL + LİSE SINIFLARA GÖRE
 İLÇELER VE YERLEŞİM YERLERİ  BAZINDA ÖĞRENCİ DAĞILIMI</t>
  </si>
  <si>
    <t>SINIFLAR</t>
  </si>
  <si>
    <t>CİNSİYETİ</t>
  </si>
  <si>
    <t>1.SINIF</t>
  </si>
  <si>
    <t>Erkek</t>
  </si>
  <si>
    <t>Kız</t>
  </si>
  <si>
    <t>Köy</t>
  </si>
  <si>
    <t>2.SINIF</t>
  </si>
  <si>
    <t>3.SINIF</t>
  </si>
  <si>
    <t>4.SINIF</t>
  </si>
  <si>
    <t>İLKOKUL
(1-2-3-4 Sınıflar) 
TOPLAM</t>
  </si>
  <si>
    <t>5.SINIF</t>
  </si>
  <si>
    <t>6.SINIF</t>
  </si>
  <si>
    <t>7.SINIF</t>
  </si>
  <si>
    <t>8.SINIF</t>
  </si>
  <si>
    <t>ORTAOKUL
(5-6-7-8 Sınıflar) 
 TOPLAM</t>
  </si>
  <si>
    <t>HAZIRLIK SINIFI</t>
  </si>
  <si>
    <t>9 UNCU SINIF</t>
  </si>
  <si>
    <t>10 UNCU SINIF</t>
  </si>
  <si>
    <t>11 İNCİ SINIF</t>
  </si>
  <si>
    <t>12 İNCİ SINIF</t>
  </si>
  <si>
    <t>İLKOKUL + ORTAOKUL+LİSE              
TOPLAM</t>
  </si>
  <si>
    <t>2017- 2018 Eğitim-Öğretim Yılı</t>
  </si>
  <si>
    <t>İLKOKULARDA BİR DERSLİĞE DÜŞEN ÖĞRENCİ SAYISI</t>
  </si>
  <si>
    <t>ÖĞRENCİ SAYISI</t>
  </si>
  <si>
    <t>KULLANILAN DERSLİK SAYISI</t>
  </si>
  <si>
    <t>OLMASI GEREKEN DERSLİK</t>
  </si>
  <si>
    <t>İHTİYAÇ DUYULAN DERSLİK SAY.</t>
  </si>
  <si>
    <t>BİR DERSLİĞE DÜŞEN ÖĞRENCİ SAYISI</t>
  </si>
  <si>
    <t>No  :Anasınıfındaki Öğrenciler Dahil Edilmemiştir.</t>
  </si>
  <si>
    <t>ORTAOKULLARDA BİR DERSLİĞE DÜŞEN ÖĞRENCİ SAYISI</t>
  </si>
  <si>
    <t>ORTAÖĞRETİMDE BİR DERSLİĞE DÜŞEN ÖĞRENCİ SAYISI</t>
  </si>
  <si>
    <t>İLÇE VE KÖYLER BAZINDA SON ALTI YILLIK NÜFUS HAREKETLERİ</t>
  </si>
  <si>
    <t>BİR ÖNCEKİ YILA GÖRE ARTIŞ/AZALIŞ %</t>
  </si>
  <si>
    <t xml:space="preserve">TÜRKİYE </t>
  </si>
  <si>
    <t> 77.695.904</t>
  </si>
  <si>
    <t>GÜZELYURT GENEL TOPLAM</t>
  </si>
  <si>
    <t>Kaynak: Adrese Dayalı Nüfus Kayıt Sistemi (ADNKS)</t>
  </si>
  <si>
    <t>3-5 Yaş</t>
  </si>
  <si>
    <t xml:space="preserve">6-9 Yaş </t>
  </si>
  <si>
    <t>10-13 Yaş</t>
  </si>
  <si>
    <t>14-17 Yaş</t>
  </si>
  <si>
    <t>İL GENEL TOPLAM</t>
  </si>
  <si>
    <t>İLİ</t>
  </si>
  <si>
    <t>TÜRKİYE VE İLİMİZİN YILLARA GÖRE OKURYAZARLIK ORANI</t>
  </si>
  <si>
    <t>YIL</t>
  </si>
  <si>
    <t>İL NÜFUSU (6 YAŞ ÜZERİ)</t>
  </si>
  <si>
    <t>OKUMA YAZMA BİLEN</t>
  </si>
  <si>
    <t>OKUMA YAZMA BİLMEYEN</t>
  </si>
  <si>
    <t>BİLİNMEYEN</t>
  </si>
  <si>
    <t>OKUMA YAZMA BİLEN (%)</t>
  </si>
  <si>
    <t>OKUMA YAZMA BİLMEYEN (%)</t>
  </si>
  <si>
    <t>TR.SIRA</t>
  </si>
  <si>
    <t>TÜRKİYE</t>
  </si>
  <si>
    <t>AKSARAY</t>
  </si>
  <si>
    <t>İLİMZDE İLÇE VE KÖYLER BAZINDA ÖRGÜN ÖĞRETİM ÖĞRENCİLERİN YILLARA GÖRE TOPLAM SAYILARINDAKİ DEĞİŞİM YÜZDESİ</t>
  </si>
  <si>
    <t>2014/2015 EĞİTİM ÖĞRETİM YILI</t>
  </si>
  <si>
    <t>2015/2016 EĞİTİM ÖĞRETİM YILI</t>
  </si>
  <si>
    <t>2016/2017 EĞİTİM ÖĞRETİM YILI</t>
  </si>
  <si>
    <t>2017/2018 EĞİTİM ÖĞRETİM YILI</t>
  </si>
  <si>
    <t>İLKOK</t>
  </si>
  <si>
    <t>ORTAOK</t>
  </si>
  <si>
    <t>LİSE</t>
  </si>
  <si>
    <t>TOP</t>
  </si>
  <si>
    <t>OKUL TÜRLERİ</t>
  </si>
  <si>
    <t>YAŞ</t>
  </si>
  <si>
    <t>EĞİTİM
ÇAĞ NÜFUSU</t>
  </si>
  <si>
    <t>TOPLAM ÖĞRENCİ SAYISI</t>
  </si>
  <si>
    <t xml:space="preserve"> EĞİTİM ÇAĞ NÜFUSU ÖĞRENCİ SAYISI</t>
  </si>
  <si>
    <t>OKULLAŞMA ORANI BRÜT</t>
  </si>
  <si>
    <t>OKULLAŞMA ORANI NET</t>
  </si>
  <si>
    <t xml:space="preserve">ANAOKULU </t>
  </si>
  <si>
    <t>3-5</t>
  </si>
  <si>
    <t>4-5</t>
  </si>
  <si>
    <t>5</t>
  </si>
  <si>
    <t>5-9
1,2,3 ay</t>
  </si>
  <si>
    <t>10-13</t>
  </si>
  <si>
    <t>ORTAÖĞRETİM</t>
  </si>
  <si>
    <t>14-17</t>
  </si>
  <si>
    <t>GENEL ORTAÖĞRETİM</t>
  </si>
  <si>
    <t>MESLEKİ ORTAÖĞRETİM</t>
  </si>
  <si>
    <t>Kon</t>
  </si>
  <si>
    <t>Şub.</t>
  </si>
  <si>
    <t>Ders</t>
  </si>
  <si>
    <t>Öğret.</t>
  </si>
  <si>
    <t>3 YAŞ</t>
  </si>
  <si>
    <t>4 YAŞ</t>
  </si>
  <si>
    <t>5 YAŞ</t>
  </si>
  <si>
    <t>5 
YAŞ ÜZ.</t>
  </si>
  <si>
    <t>Fatma Hatun Anaokulu</t>
  </si>
  <si>
    <t>Hacı Ömer Usluer Anaokulu</t>
  </si>
  <si>
    <t>Halide Nusret Zorlutuna Anaokulu</t>
  </si>
  <si>
    <t>Hayme Hatun Anaokulu</t>
  </si>
  <si>
    <t>İbrahim Özel Anaokulu</t>
  </si>
  <si>
    <t>Nalbantoğlu Ahmet Remzi Çivi Anaokulu</t>
  </si>
  <si>
    <t>Nene Hatun Anaokulu</t>
  </si>
  <si>
    <t>Seyhun Aytaç Anaokulu</t>
  </si>
  <si>
    <t>Şehit Yunus Emre Akbaş Anaokulu</t>
  </si>
  <si>
    <t>Şehit Yusuf Çelik Anaokulu</t>
  </si>
  <si>
    <t>Taşpınar Anaokulu</t>
  </si>
  <si>
    <t>Vali Ferit Ünal Anaokulu</t>
  </si>
  <si>
    <t>Vilayetler Hizmet Birliği Anaokulu</t>
  </si>
  <si>
    <t>Zafer Anaokulu</t>
  </si>
  <si>
    <t>Zübeyde Hanım Anaokulu</t>
  </si>
  <si>
    <t xml:space="preserve">MERKEZ RESMİ ANAOKULU TOPLAM </t>
  </si>
  <si>
    <t>ÖZEL AKSARAY SAFA KELEBEK ANAOKULU</t>
  </si>
  <si>
    <t>ÖZEL ANAKUCAĞI ANAOKULU</t>
  </si>
  <si>
    <t>ÖZEL ARTI METROPOL ANAOKULU</t>
  </si>
  <si>
    <t>ÖZEL HASBAHÇE ANAOKULU</t>
  </si>
  <si>
    <t>MERKEZ ÖZEL ANAOKULU TOPLAM</t>
  </si>
  <si>
    <t>MERKEZ RESMİ + ÖZEL ANAOKULU TOPLAM</t>
  </si>
  <si>
    <t>Ağaçören Anaokulu</t>
  </si>
  <si>
    <t>AĞAÇÖREN ANAOKULU TOPLAM</t>
  </si>
  <si>
    <t>Eskil Latife Hanım Anaokulu</t>
  </si>
  <si>
    <t>ESKİL ANAOKULU TOPLAM</t>
  </si>
  <si>
    <t>Gülağaç Anaokulu</t>
  </si>
  <si>
    <t>GÜLAĞAÇ ANAOKULU TOPLAM</t>
  </si>
  <si>
    <t>Güzelyurt Anaokulu</t>
  </si>
  <si>
    <t>GÜZELYURT ANAOKULU TOPLAM</t>
  </si>
  <si>
    <t>Yunus Emre Anaokulu</t>
  </si>
  <si>
    <t>ORTAKÖY RESMİ ANAOKULU TOPLAM</t>
  </si>
  <si>
    <t>ÖZEL GÜLÜMSE ANAOKULU</t>
  </si>
  <si>
    <t>ORTAKÖY ÖZEL ANAOKULU TOPLAM</t>
  </si>
  <si>
    <t>ORTAKÖY RESMİ +ÖZEL ANAOKULU TOPLAM</t>
  </si>
  <si>
    <t>Sarıyahşi Anaokulu</t>
  </si>
  <si>
    <t>SARIYAHŞİ ANAOKULU TOPLAM</t>
  </si>
  <si>
    <t>Hale-Ahmet Kalkır Anaokulu</t>
  </si>
  <si>
    <t>SULTANHANI ANAOKULU TOPLAM</t>
  </si>
  <si>
    <t>İL GENELİ ANAOKULU RESMİ TOPLAM</t>
  </si>
  <si>
    <t>İL GENELİ ANAOKULU ÖZELTOPLAM</t>
  </si>
  <si>
    <t>İL GENELİ RESMİ + ÖZEL ANAOKULU TOPLAM</t>
  </si>
  <si>
    <t>MERKEZ İLKOKUL ANASIFI TOPLAM</t>
  </si>
  <si>
    <t>MERKEZ ORTAOKUL ANASIFI TOPLAM</t>
  </si>
  <si>
    <t>Diyanet İşleri Başkanlığına Bağlı yaş kurslar</t>
  </si>
  <si>
    <t>ASPB Bağlı Özel Gündüz Bakımevi</t>
  </si>
  <si>
    <t>ASPB Bağlı Özel Kreş ve Gündüz Bakımevi</t>
  </si>
  <si>
    <t xml:space="preserve">MERKEZ KURAN KURSU VE KREŞ ANAOKULU TOPLAM </t>
  </si>
  <si>
    <t>MERKEZ ANASINIF GENEL TOPLAM</t>
  </si>
  <si>
    <t>AĞAÇÖREN ANASIFI TOPLAM</t>
  </si>
  <si>
    <t>ESKİL İLKOKUL ANASINIFI TOPLAM</t>
  </si>
  <si>
    <t>Diyanet İşleri Başkanlığına Bağlı kurslar</t>
  </si>
  <si>
    <t>ESKİL KURAN KURSU ANAOKULU TOPLAM</t>
  </si>
  <si>
    <t>ESKİL ANASIFI GENEL TOPLAM</t>
  </si>
  <si>
    <t>GÜLAĞAÇ İLKOKUL ANASIFI TOPLAM</t>
  </si>
  <si>
    <t>GÜLAĞAÇ ORTAOKUL ANASIFI TOPLAM</t>
  </si>
  <si>
    <t>GÜLAĞAÇ KURAN KURSU ANASIFI SAYISI</t>
  </si>
  <si>
    <t>GÜLAĞAÇ GENEL TOPLAM ANASIFI ÖĞRENCİ SAYISI</t>
  </si>
  <si>
    <t>GÜZELYURT İLKOKUL ANASIFI TOPLAM</t>
  </si>
  <si>
    <t>GÜZELYURT ORTAOKUL ANASIFI TOPLAM</t>
  </si>
  <si>
    <t>GÜZELYURT KURAN KURSU ANASINIFI TOPLAM</t>
  </si>
  <si>
    <t>ORTAKÖY İLKOKUL ANASIFI TOPLAM</t>
  </si>
  <si>
    <t>ORTAKÖY ORTAOKUL ANASIFI TOPLAM</t>
  </si>
  <si>
    <t>Diyanet İşleri Başkanlığına Bağlı Kurslar</t>
  </si>
  <si>
    <t>ORTAKÖY KURAN KURSU ANASIFI TOPLAM</t>
  </si>
  <si>
    <t>ORTAKÖY ANASIFI GENEL TOPLAM</t>
  </si>
  <si>
    <t>SULTANHANI İLKOKUL ANASIFI TOPLAM</t>
  </si>
  <si>
    <t>SULTANHANI ORTAOKUL ANASIFI TOPLAM</t>
  </si>
  <si>
    <t>SULTANHANI ANASIFI GENEL TOPLAM</t>
  </si>
  <si>
    <t>İL GENELİ RESMİ ANAOKULU TOPLAM</t>
  </si>
  <si>
    <t>İL GENELİ ÖZEL ANAOKULU TOPLAM</t>
  </si>
  <si>
    <t>İL GENELİ İLKOKUL ANASINIF TOPLAM</t>
  </si>
  <si>
    <t>İL GENELİ ORTAOKUL ANASINIFI TOPLAM</t>
  </si>
  <si>
    <t>İL GENELİ KURAN KURSU KREŞ GÜNDÜZ BAKIM EVİ ANASINIF TOPLAM</t>
  </si>
  <si>
    <t>İL GENELİ GENELİ ANAOKULU ANASIFI TOPLAM</t>
  </si>
  <si>
    <t>KURUM_
KODU</t>
  </si>
  <si>
    <t>Türkiye Futbol Federasyonu Özel Eğitim Anaok</t>
  </si>
  <si>
    <t>KONT.</t>
  </si>
  <si>
    <t>DERS</t>
  </si>
  <si>
    <t>Bir.
Sın</t>
  </si>
  <si>
    <t>YENİ KAYIT</t>
  </si>
  <si>
    <t>SULTANHANI ŞEHİR + KÖY İLKOKUL TOPLAM</t>
  </si>
  <si>
    <t>İL GENELİ TOPLAM</t>
  </si>
  <si>
    <t>MEZUN</t>
  </si>
  <si>
    <t>Hazırlık Sınıfı</t>
  </si>
  <si>
    <t>ORTAÖĞRETİM GENEL MÜDÜR LİSE TOPLAM</t>
  </si>
  <si>
    <t>DİN ÖĞRETİMİ GENEL MÜDÜRLÜĞÜ LİSE TOPLAM</t>
  </si>
  <si>
    <t>MESLEKİ EĞİTİM GENEL MÜDÜRLÜĞÜ LİSE TOPLAM</t>
  </si>
  <si>
    <t>ÖZEL ÖĞRETİM GENEL MÜDÜRLÜĞÜ LİSE TOPLAM</t>
  </si>
  <si>
    <t>İL GENELİ RESMİ ORTAÖĞRETİM BAĞLI LİSE TOPLAM</t>
  </si>
  <si>
    <t>İL GENELİ RESMİ DİN ÖĞRETİMİNE BAĞLI LİSE TOPLAM</t>
  </si>
  <si>
    <t>İL GENELİ RESMİ LİSE TOPLAM</t>
  </si>
  <si>
    <t>İL GENELİ ÖZEL ÖZEL ÖĞRETİM MESLEKİ TEKNİK LİSE TOPLAM</t>
  </si>
  <si>
    <t>İL GENELİ ÖZEL ÖZEL ÖĞRETİM  LİSE TOPLAM</t>
  </si>
  <si>
    <t>İL GENELİ RESMİ + ÖZEL LİSE TOPLAMI</t>
  </si>
  <si>
    <t>KONT</t>
  </si>
  <si>
    <t>Resmi Anaokulu</t>
  </si>
  <si>
    <t>İLKOKUL (Resmi )</t>
  </si>
  <si>
    <t>İLKOKUL ( Özel)</t>
  </si>
  <si>
    <t>ORTAOKUL (Resmi )</t>
  </si>
  <si>
    <t>ORTAOKUL (Özel)</t>
  </si>
  <si>
    <t>Temel Eğitim/Özel Öğretim Genel Müdürlüğü</t>
  </si>
  <si>
    <t>TEMEL EĞİTİM/ ÖZEL ÖĞRETİM GENEL MÜDÜRLÜĞÜ TOPLAMI (Resmi+Özel)</t>
  </si>
  <si>
    <t>ORTAÖĞRETİM RESMİ + ÖZEL TOPLAM</t>
  </si>
  <si>
    <t>ANAOKULU SAYISI ( Resmi  + Özel )</t>
  </si>
  <si>
    <t>TEMEL EĞİTİM VE ÖZEL ÖĞRETİM GENEL 
MÜDÜRLÜĞÜNE BAĞLI OKULLAR</t>
  </si>
  <si>
    <t>LİSE SAYISI ( Resmi  + Özel )</t>
  </si>
  <si>
    <r>
      <t>Okullar Toplamı</t>
    </r>
    <r>
      <rPr>
        <b/>
        <sz val="8"/>
        <color indexed="10"/>
        <rFont val="Arial"/>
        <family val="2"/>
      </rPr>
      <t xml:space="preserve">                        (Resmi + Özel Anaokulu, Özel Eğt.Okulu, İlkokul+Ortaokul ve Liseler)</t>
    </r>
  </si>
  <si>
    <t>Özel Özel Öğretim Kursu</t>
  </si>
  <si>
    <t>ANAOKULU + ANASINFI TOPLAM</t>
  </si>
  <si>
    <t xml:space="preserve">RESMİ </t>
  </si>
  <si>
    <t>Özel Okul Bünyesindeki Anasınıfı</t>
  </si>
  <si>
    <t>MERKEZ LİSE ŞEHİR TOPLAM</t>
  </si>
  <si>
    <t>LİSE 
TOPLAM</t>
  </si>
  <si>
    <t>Görev Yeri</t>
  </si>
  <si>
    <t>Araştırmacı</t>
  </si>
  <si>
    <t>Avukat</t>
  </si>
  <si>
    <t>Bilgisayar İşletmeni</t>
  </si>
  <si>
    <t>Eğitim Uzmanı</t>
  </si>
  <si>
    <t>Geçici Personel 4/C</t>
  </si>
  <si>
    <t>Hemşire</t>
  </si>
  <si>
    <t xml:space="preserve">Hizmetli </t>
  </si>
  <si>
    <t>İl Millî Eğitim Müd. Yrd.</t>
  </si>
  <si>
    <t>İlçe Milli Eğitim Müdürü</t>
  </si>
  <si>
    <t>Kaloriferci</t>
  </si>
  <si>
    <t>Maarif Müfettişi</t>
  </si>
  <si>
    <t>Memur</t>
  </si>
  <si>
    <t>Muhasebeci</t>
  </si>
  <si>
    <t>Sayman</t>
  </si>
  <si>
    <t>Sürekli İşçi</t>
  </si>
  <si>
    <t xml:space="preserve">Şef </t>
  </si>
  <si>
    <t>Şoför</t>
  </si>
  <si>
    <t>Şube Müdürü</t>
  </si>
  <si>
    <t xml:space="preserve">Tekniker </t>
  </si>
  <si>
    <t xml:space="preserve">Tekniksiyen </t>
  </si>
  <si>
    <t>Teknisyen Yardımcısı</t>
  </si>
  <si>
    <t>Tesis Müdürü</t>
  </si>
  <si>
    <t>Usta Öğretici</t>
  </si>
  <si>
    <t>Uzman</t>
  </si>
  <si>
    <t>Veri Haz.ve Kont. İşt.</t>
  </si>
  <si>
    <t>GEN.
TOP.</t>
  </si>
  <si>
    <t>Aksaray Bilim ve Sanat Merkezi</t>
  </si>
  <si>
    <t>Aksaray Rehberlik ve Araştırma Merkezi</t>
  </si>
  <si>
    <t>Halk Eğitimi Merkezi</t>
  </si>
  <si>
    <t>Hizmetiçi Eğitim Enstitüsü ve ASO</t>
  </si>
  <si>
    <t>İl Milli Eğitim Müdürlüğü</t>
  </si>
  <si>
    <t>MERKEZ ŞEHİR KURUM TOPLAM</t>
  </si>
  <si>
    <t>MERKEZ  ŞEHİR ANAOKULU TOPLAM</t>
  </si>
  <si>
    <t>Azmi Milli İlkokulu</t>
  </si>
  <si>
    <t>MERKEZ ŞEHİR İLKOKUL TOPLAM</t>
  </si>
  <si>
    <t>MERKEZ ŞEHİR ORTAOKUL TOPLAM</t>
  </si>
  <si>
    <t>MERKEZ KÖY ORTAOKUL TOPLAM</t>
  </si>
  <si>
    <t>Hüseyin Cahit Korkmaz Mesleki ve Teknik And. Lis.</t>
  </si>
  <si>
    <t>Necmiye-Mehmet Yazıcı Mesleki ve Teknik Anad.Lis.</t>
  </si>
  <si>
    <t>MERKEZ ŞEHİR LİSE TOPLAM</t>
  </si>
  <si>
    <t>İlçe Milli Eğitim Müdürlüğü</t>
  </si>
  <si>
    <t>AĞAÇÖREN ŞEHİR KURUM TOPLAM</t>
  </si>
  <si>
    <t>AĞAÇÖREN ŞEHİR İLKOKUL TOPLAM</t>
  </si>
  <si>
    <t>AĞAÇÖREN KÖY ORTAOKUL TOPLAM</t>
  </si>
  <si>
    <t>AĞAÇÖREN ŞEHİR LİSE TOPLAM</t>
  </si>
  <si>
    <t>AĞAÇÖREN TOPLAM</t>
  </si>
  <si>
    <t>ESKİL ŞEHİR KURUM TOPLAM</t>
  </si>
  <si>
    <t>ESKİL ŞEHİR ORTAOKUL TOPLAM</t>
  </si>
  <si>
    <t>ESKİL KÖY ORTAOKUL TOPLAM</t>
  </si>
  <si>
    <t>ESKİL ŞEHİR LİSE TOPLAM</t>
  </si>
  <si>
    <t>GÜLAĞAÇ ŞEHİR  KURUM TOPLAM</t>
  </si>
  <si>
    <t>GÜLAĞAÇ ŞEHİR İLKOKUL TOPLAM</t>
  </si>
  <si>
    <t>GÜLAĞAÇ ŞEHİR ORTAOKUL TOPLAM</t>
  </si>
  <si>
    <t>GÜLAĞAÇ KÖY ORTAOKUL TOPLAM</t>
  </si>
  <si>
    <t>GÜLAĞAÇ ŞEHİR LİSE TOPLAM</t>
  </si>
  <si>
    <t>GÜLAĞAÇ KÖY LİSE TOPLAM</t>
  </si>
  <si>
    <t>GÜZELYURT ŞEHİR KURUM TOPLAMI</t>
  </si>
  <si>
    <t>GÜZELYURT ŞEHİR ORTAOKUL TOPLAM</t>
  </si>
  <si>
    <t>GÜZELYURT KÖY ORTAOKUL TOPLAM</t>
  </si>
  <si>
    <t>GÜZELYURT ŞEHİR LİSE TOPLAM</t>
  </si>
  <si>
    <t>GÜZELYURT KÖY LİSE TOPLAM</t>
  </si>
  <si>
    <t>ORTAKÖY ŞEHİR KURUM TOPLAM</t>
  </si>
  <si>
    <t>ORTAKÖY ŞEHİR ANAOKULU TOPLAM</t>
  </si>
  <si>
    <t>ORTAKÖY ŞEHİR İLKOKUL TOPLAM</t>
  </si>
  <si>
    <t>ORTAKÖY ŞEHİR ORTAOKUL TOPLAM</t>
  </si>
  <si>
    <t>ORTAKÖY KÖY ORTAOKUL TOPLAM</t>
  </si>
  <si>
    <t>ORTAKÖY MERKEZ LİSE TOPLAM</t>
  </si>
  <si>
    <t>SARIYAHŞİ ŞEHİR  KURUM TOPLAM</t>
  </si>
  <si>
    <t>SARIYAHŞİ ŞEHİR ANAOKULU TOPLAM</t>
  </si>
  <si>
    <t>SARIYAHŞİ ŞEHİR ORTAOKUL TOPLAM</t>
  </si>
  <si>
    <t>Hacı Mehmet Cömert Çok Programlı Anad.Lis.</t>
  </si>
  <si>
    <t>SARIYAHŞİ ŞEHİR LİSE TOPLAM</t>
  </si>
  <si>
    <t>SARIYAHŞİ TOPLAM</t>
  </si>
  <si>
    <t>SULTANHANI ŞEHİR  ORTAOKUL TOPLAM</t>
  </si>
  <si>
    <t>SULTANANHANI ŞEHİR LİSE TOPLAM</t>
  </si>
  <si>
    <t>GÖREV YERİ</t>
  </si>
  <si>
    <t>Adalet</t>
  </si>
  <si>
    <t>Almanca</t>
  </si>
  <si>
    <t>Arapça</t>
  </si>
  <si>
    <t>Beden Eğitimi</t>
  </si>
  <si>
    <t>Bilişim Teknolojileri</t>
  </si>
  <si>
    <t>Biyoloji</t>
  </si>
  <si>
    <t>Büro Yönetimi</t>
  </si>
  <si>
    <t>Coğrafya</t>
  </si>
  <si>
    <t>Çocuk Gelişimi ve Eğitimi</t>
  </si>
  <si>
    <t>Din Kült. ve Ahl.Bil.</t>
  </si>
  <si>
    <t>El San.Tek</t>
  </si>
  <si>
    <t>Elektrik-Elektronik Tek.</t>
  </si>
  <si>
    <t>Felsefe</t>
  </si>
  <si>
    <t>Fen Bilimleri</t>
  </si>
  <si>
    <t>Fizik</t>
  </si>
  <si>
    <t>Fransızca</t>
  </si>
  <si>
    <t>Gıda Teknolojisi</t>
  </si>
  <si>
    <t>Giyim Üretim Teknolojisi</t>
  </si>
  <si>
    <t>Görsel Sanatlar</t>
  </si>
  <si>
    <t>Grafik ve Fotoğraf</t>
  </si>
  <si>
    <t>Güzellik ve Saç Bakım Hizmetler</t>
  </si>
  <si>
    <t>Hasta ve Yaşlı Hizmetleri</t>
  </si>
  <si>
    <t>İ.H.L. Meslek Dersleri</t>
  </si>
  <si>
    <t>İlköğretim Matematik</t>
  </si>
  <si>
    <t>İngilizce</t>
  </si>
  <si>
    <t>İnşaat Tek.</t>
  </si>
  <si>
    <t>Kimya</t>
  </si>
  <si>
    <t>Konaklama ve Seyahat Hizmetleri</t>
  </si>
  <si>
    <t>Makine Tek.</t>
  </si>
  <si>
    <t>Matbaa/Matbaa Teknolojisi</t>
  </si>
  <si>
    <t>Matematik</t>
  </si>
  <si>
    <t>Metal Teknolojisi</t>
  </si>
  <si>
    <t>Mobilya ve İç Mekan Tasarımı</t>
  </si>
  <si>
    <t>Motorlu Araçlar Teknolojisi</t>
  </si>
  <si>
    <t>Muhasebe ve Finansman</t>
  </si>
  <si>
    <t>Müzik</t>
  </si>
  <si>
    <t>Okul Öncesi Öğrt</t>
  </si>
  <si>
    <t>Özel Eğitim</t>
  </si>
  <si>
    <t>Pazarlama ve Perakende</t>
  </si>
  <si>
    <t>Rehberlik</t>
  </si>
  <si>
    <t>Sağlık Hizmetleri</t>
  </si>
  <si>
    <t>Sanat Tarihi</t>
  </si>
  <si>
    <t>Seramik ve Cam Teknolojisi</t>
  </si>
  <si>
    <t>Sınıf Öğretmenliği</t>
  </si>
  <si>
    <t>Sosyal Bilgiler</t>
  </si>
  <si>
    <t>Tarım Tek</t>
  </si>
  <si>
    <t>Tarih</t>
  </si>
  <si>
    <t>Teknoloji ve Tasarım</t>
  </si>
  <si>
    <t>Tekstil Teknolojisi</t>
  </si>
  <si>
    <t>Tesisat Teknolojisi ve İklimlendirme</t>
  </si>
  <si>
    <t>Türk Dili ve Edebiyatı</t>
  </si>
  <si>
    <t>Türkçe</t>
  </si>
  <si>
    <t>Uçak Bakım</t>
  </si>
  <si>
    <t>Yiyecek İçecek Hizmetleri</t>
  </si>
  <si>
    <t xml:space="preserve">Halıcılık </t>
  </si>
  <si>
    <t>GEN
TOP.</t>
  </si>
  <si>
    <t>Öğretmenevi ve Akşam Sanat Okulu</t>
  </si>
  <si>
    <t>Türkiye Futbol Federasyonu Özel Eğitim Anaokulu</t>
  </si>
  <si>
    <t>MERKEZ KÖY ANAOKULU TOPLAM</t>
  </si>
  <si>
    <t>MERKEZ KÖY İLKOKUL TOPLAM</t>
  </si>
  <si>
    <t>Aks. Türkiye Odalar ve Bors. Bir. Mes.ve Tek.And. Lis.</t>
  </si>
  <si>
    <t>Necmiye-Mehmet Yazıcı Mesleki ve Teknik And. Lis.</t>
  </si>
  <si>
    <t>MERKEZ KÖY LİSE TOPLAM</t>
  </si>
  <si>
    <t>Ağaçören Öğretmenevi ve Akşam Sanat Okulu</t>
  </si>
  <si>
    <t>AĞAÇÖREN MERKEZ KURUM TOPLAM</t>
  </si>
  <si>
    <t>AĞAÇÖREN MERKEZ ANAOKULU TOPLAM</t>
  </si>
  <si>
    <t>AĞAÇÖREN MERKEZ İLKOKUL TOPLAM</t>
  </si>
  <si>
    <t>AĞAÇÖREN KÖY İLKOKUL TOPLAM</t>
  </si>
  <si>
    <t>AĞAÇÖREN MERKEZ ORTAOKUL TOPLAM</t>
  </si>
  <si>
    <t>AĞAÇÖREN MERKEZ LİSE TOPLAM</t>
  </si>
  <si>
    <t>Öğretmen Evi ve Akşam Sanat Okulu</t>
  </si>
  <si>
    <t>ESKİL MERKEZ KURUM TOPLAM</t>
  </si>
  <si>
    <t>ESKİL MERKEZ ANAOKULU TOPLAM</t>
  </si>
  <si>
    <t>Tosun İlkokulu</t>
  </si>
  <si>
    <t>ESKİL MERKEZ  İLKOKUL TOPLAM</t>
  </si>
  <si>
    <t>ESKİL KÖY İLKOKUL TOPLAM</t>
  </si>
  <si>
    <t>Tosun Ortaokulu</t>
  </si>
  <si>
    <t>ESKİL MERKEZ ORTAOKUL TOPLAM</t>
  </si>
  <si>
    <t>ESKİL MERKEZ LİSE TOPLAM</t>
  </si>
  <si>
    <t>ESKİL KÖY LİSE TOPLAM</t>
  </si>
  <si>
    <t>GÜLAĞAÇ MERKEZ KURUM TOPLAM</t>
  </si>
  <si>
    <t>GÜLAĞAÇ MERKEZ ANAOKULU TOPLAM</t>
  </si>
  <si>
    <t>GÜLAĞAÇ MERKEZ İLKOKUL TOPLAM</t>
  </si>
  <si>
    <t>GÜLAĞAÇ KÖY İLKOKUL TOPLAM</t>
  </si>
  <si>
    <t>GÜZELYURT MERKEZ KURUM TOPLAM</t>
  </si>
  <si>
    <t>GÜZELYURT MERKEZ ANAOKULU TOPLAM</t>
  </si>
  <si>
    <t>GÜZELYURT MERKEZ İLKOKUL TOPLAM</t>
  </si>
  <si>
    <t>GÜZELYURT KÖY İLKOKUL TOPLAM</t>
  </si>
  <si>
    <t>GÜZELYURT MERKEZ ORTAOKUL TOPLAM</t>
  </si>
  <si>
    <t>GÜZELYURT MERKEZ LİSE TOPLAM</t>
  </si>
  <si>
    <t>ORTAKÖY MERKEZ KURUM TOPLAM</t>
  </si>
  <si>
    <t>ORTAKÖY MERKEZ ANAOKULU TOPLAM</t>
  </si>
  <si>
    <t>ORTAKÖY MERKEZ İLKOKUL TOPLAM</t>
  </si>
  <si>
    <t>ORTAKÖY KÖY KASABA İLKOKUL TOPLAM</t>
  </si>
  <si>
    <t>ORTAKÖY MERKEZ ORTAOKUL TOPLAM</t>
  </si>
  <si>
    <t>ORTAKÖY KÖY KASABA ORTAOKUL TOPLAM</t>
  </si>
  <si>
    <t>SARIYAHŞİ MERKEZ KURUM TOPLAM</t>
  </si>
  <si>
    <t>SARIYAHŞİ MERKEZ ANAOKUL TOPLAM</t>
  </si>
  <si>
    <t>SARILAYŞİ MERKEZ İLKOKUL TOPLAM</t>
  </si>
  <si>
    <t>SARIYAHŞİ MERKEZ ORTAOKUL TOPLAM</t>
  </si>
  <si>
    <t>SARIYAHŞİ MERKEZ LİSE TOPLAM</t>
  </si>
  <si>
    <t>SULTANHANI MERKEZ ANAOKULU TOPLAM</t>
  </si>
  <si>
    <t>SULTANHANI MERKEZ İLKOKUL TOPLAM</t>
  </si>
  <si>
    <t>SULTANHANI KÖY İLKOKUL TOPLAM</t>
  </si>
  <si>
    <t>SULTANHANI MERKEZ ORTAOKUL TOPLAM</t>
  </si>
  <si>
    <t>SULTANHANI KÖY ORTAOKUL TOPLAM</t>
  </si>
  <si>
    <t>SULTANHANI MERKEZ LİSE TOPLAM</t>
  </si>
  <si>
    <t>SULTANHANI TOPLAM</t>
  </si>
  <si>
    <t>Hayat Boyu Öğrenme</t>
  </si>
  <si>
    <t>RESMİ  KURUMLAR TOPLAMI</t>
  </si>
  <si>
    <t>TEMEL EĞİTİM (RESMİ +ÖZEL)</t>
  </si>
  <si>
    <t>ORTAÖĞRETİM (RESMİ +ÖZEL)</t>
  </si>
  <si>
    <r>
      <rPr>
        <b/>
        <sz val="11.5"/>
        <rFont val="Arial"/>
        <family val="2"/>
        <charset val="162"/>
      </rPr>
      <t xml:space="preserve">MESLEKİ EĞİTİM
</t>
    </r>
    <r>
      <rPr>
        <b/>
        <sz val="12"/>
        <rFont val="Arial"/>
        <family val="2"/>
      </rPr>
      <t>(RESMİ +ÖZEL)</t>
    </r>
  </si>
  <si>
    <t xml:space="preserve">ÖZEL 
ÖĞRETİM </t>
  </si>
  <si>
    <t xml:space="preserve">ŞEHİR </t>
  </si>
  <si>
    <t xml:space="preserve">KÖY </t>
  </si>
  <si>
    <t>ŞEHİR + KÖY</t>
  </si>
  <si>
    <t xml:space="preserve">MERKEZ </t>
  </si>
  <si>
    <t xml:space="preserve">SARIYAHŞİ   </t>
  </si>
  <si>
    <t>İL GENELİ</t>
  </si>
  <si>
    <t>ŞEHİR</t>
  </si>
  <si>
    <t>BELDE+KÖY</t>
  </si>
  <si>
    <t>Belde+Köy</t>
  </si>
  <si>
    <t>MERKEZ BELDE + KÖY TOPLAM</t>
  </si>
  <si>
    <t>MERKEZ ŞEHİR +BELDE + KÖY TOPLAM</t>
  </si>
  <si>
    <t>ESKİL BELDE +KÖY TOPLAM</t>
  </si>
  <si>
    <t>ESKİL ŞEHİR + BELDE + KÖY TOPLAM</t>
  </si>
  <si>
    <t>GÜLAĞAÇ BELDE + KÖY TOPLAM</t>
  </si>
  <si>
    <t>GÜLAĞAÇ ŞEHİR + BELDE + KÖY TOPLAM</t>
  </si>
  <si>
    <t>GÜZELYURT BELDE + KÖY TOPLAM</t>
  </si>
  <si>
    <t>GÜZELYURT ŞEHİR + BELDE+ KÖY TOPLAM</t>
  </si>
  <si>
    <t>MERKEZ BELDE + KÖY  TOPLAM</t>
  </si>
  <si>
    <t>MERKEZ ŞEHİR + BELDE + KÖY  TOPLAM</t>
  </si>
  <si>
    <t>ESKİL BELDE + KÖY TOPLAM</t>
  </si>
  <si>
    <t>GÜLAĞAÇ ŞEHİR +BELDE + KÖY TOPLAM</t>
  </si>
  <si>
    <r>
      <t xml:space="preserve">Güzelyurt Anadolu İmam Hatip Lisesi </t>
    </r>
    <r>
      <rPr>
        <sz val="7"/>
        <rFont val="Calibri"/>
        <family val="2"/>
        <charset val="162"/>
        <scheme val="minor"/>
      </rPr>
      <t>(Bünyesinde ortaokul)</t>
    </r>
  </si>
  <si>
    <r>
      <t xml:space="preserve">Kanuni Anadolu İmam Hatip Lisesi </t>
    </r>
    <r>
      <rPr>
        <sz val="8"/>
        <color theme="1"/>
        <rFont val="Calibri"/>
        <family val="2"/>
        <charset val="162"/>
        <scheme val="minor"/>
      </rPr>
      <t>(Bünyesinde Ortaokul)</t>
    </r>
  </si>
  <si>
    <t>GÜZELYURT ŞEHİR + BELDE + KÖY TOPLAM</t>
  </si>
  <si>
    <t>MERKEZ LİSE BELDE + KÖY TOPLAM</t>
  </si>
  <si>
    <t>İL GENELİ LİSE ŞEHİR + BELDE + KÖY TOPLAMI</t>
  </si>
  <si>
    <t>Belde + Köy</t>
  </si>
  <si>
    <t>Şehir + Belde + Köy TOPLAM</t>
  </si>
  <si>
    <t>Şehir+Belde+Köy TOPLAM</t>
  </si>
  <si>
    <t xml:space="preserve">BELDE + KÖY </t>
  </si>
  <si>
    <t>ŞEHİR+BELDE+KÖY</t>
  </si>
  <si>
    <t>MERKEZ BELDE + KÖY İLKOLUK TOPLAM</t>
  </si>
  <si>
    <t>MERKEZ BELDE + KÖY ORTAOKUL TOPLAM</t>
  </si>
  <si>
    <t>MERKEZ BELDE + KÖY LİSE  TOPLAM</t>
  </si>
  <si>
    <t>MERKEZ ŞEHİR + BELDE + KÖY TOPLAM</t>
  </si>
  <si>
    <t>ESKİL BELDE + KÖY ORTAOKUL TOPLAM</t>
  </si>
  <si>
    <t>GÜLAĞAÇ  BELDE + KÖY İLKOKUL TOPLAM</t>
  </si>
  <si>
    <t>GÜLAĞAÇ BELDE +  KÖY ORTAOKUL TOPLAM</t>
  </si>
  <si>
    <t>GÜLAĞAÇ BELDE +  KÖY LİSE TOPLAM</t>
  </si>
  <si>
    <t>GÜLAĞAÇ ŞEHİR + BELDE+ KÖY  TOPLAM</t>
  </si>
  <si>
    <t>GÜZELYURT BELDE + KÖY ORTAOKUL TOPLAM</t>
  </si>
  <si>
    <t>GÜZELYURT BELDE + KÖY LİSE TOPLAM</t>
  </si>
  <si>
    <t>ORTAKÖY ŞEHİR + KÖY  TOPLAM</t>
  </si>
  <si>
    <t>SARIYAHŞİ  ŞEHİR TOPLAM</t>
  </si>
  <si>
    <t>SULTANHANI ŞEHİR  TOPLAM</t>
  </si>
  <si>
    <t xml:space="preserve">ANA.OK. DER. </t>
  </si>
  <si>
    <t>ÖĞRETMEN</t>
  </si>
  <si>
    <t>2018/2019</t>
  </si>
  <si>
    <t>İLÇE VE KÖYLER BAZINDA SON ÜÇ YILLIK NÜFUS HAREKETLERİ</t>
  </si>
  <si>
    <t>RESMİ + ÖZEL ORTAÖĞRETİM OKULLARI</t>
  </si>
  <si>
    <t>Der.</t>
  </si>
  <si>
    <t>Müd
Yrd.</t>
  </si>
  <si>
    <t>Müd
Baş
Yrd.</t>
  </si>
  <si>
    <t>G.İ.H
Y.H.S</t>
  </si>
  <si>
    <t>Hüseyin Cahit Korkmaz Mesleki ve Tek. And. Lis.</t>
  </si>
  <si>
    <t>Aksaray Türkiye Odalar ve Bor. Birliği Mes. ve Tek. And Lis.</t>
  </si>
  <si>
    <t>Necmiye-Mehmet Yazıcı Mesleki ve Teknik And. Lisesi</t>
  </si>
  <si>
    <t>ÖZEL AKSARAY BİLİM TEKNİK KOLEJİ MES. VE TEK. AND. LİS.</t>
  </si>
  <si>
    <t>ÖZEL AKSARAY HIZIR MES. VE TEK. AND. LİS.</t>
  </si>
  <si>
    <t>ÖZEL ARTI METROPOL MESLEKİ VE TEK. AND. LİS.</t>
  </si>
  <si>
    <t>İL GENELİ RESMİ MESLEKİ TEKNİK ÖĞRETİME BAĞLI LİSE TOP.</t>
  </si>
  <si>
    <t>İL GENELİ ÖZEL ÖZEL ÖĞRETİM ANADOLU FEN VE TEMEL LİSESİ TOP.</t>
  </si>
  <si>
    <t>Yıllara Göre İl
 ve İlçe Nüfusları, 
2010-2017</t>
  </si>
  <si>
    <t>SON SEKİZ YILLIK NÜFUSUN  YERLEŞİM YERLERİNE GÖRE ARTIŞ  VE AZALIŞI %</t>
  </si>
  <si>
    <t>YILLARA GÖREV ÖĞRENCİ DEĞİŞİM %</t>
  </si>
  <si>
    <t>Karacaören İlkokulu</t>
  </si>
  <si>
    <t>Akçakent Gidiriş İlkokulu</t>
  </si>
  <si>
    <t>OKUL ÖNCESİ OKULLAŞMA ORANI</t>
  </si>
  <si>
    <t>MERKEZ ŞEHİR  ANAOKULU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</si>
</sst>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F]d\ mmmm\ yyyy;@"/>
  </numFmts>
  <fonts count="90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9"/>
      <color theme="1"/>
      <name val="Verdana"/>
      <family val="2"/>
      <charset val="162"/>
    </font>
    <font>
      <b/>
      <sz val="10"/>
      <name val="Verdana"/>
      <family val="2"/>
      <charset val="162"/>
    </font>
    <font>
      <sz val="10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color theme="1"/>
      <name val="Verdana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  <charset val="16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b/>
      <sz val="14"/>
      <color rgb="FFFF0000"/>
      <name val="Arial Tur"/>
      <charset val="162"/>
    </font>
    <font>
      <b/>
      <sz val="14"/>
      <color theme="4" tint="-0.499984740745262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2"/>
      <name val="Arial"/>
      <family val="2"/>
      <charset val="162"/>
    </font>
    <font>
      <b/>
      <sz val="11"/>
      <name val="Arial"/>
      <family val="2"/>
      <charset val="162"/>
    </font>
    <font>
      <b/>
      <sz val="11"/>
      <name val="Arial"/>
      <family val="2"/>
    </font>
    <font>
      <b/>
      <sz val="10.5"/>
      <name val="Arial"/>
      <family val="2"/>
    </font>
    <font>
      <b/>
      <sz val="11"/>
      <color indexed="8"/>
      <name val="Arial Tur"/>
      <charset val="162"/>
    </font>
    <font>
      <b/>
      <sz val="12"/>
      <color indexed="8"/>
      <name val="Arial tur"/>
      <charset val="162"/>
    </font>
    <font>
      <b/>
      <sz val="16"/>
      <color indexed="10"/>
      <name val="Arial"/>
      <family val="2"/>
    </font>
    <font>
      <sz val="9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b/>
      <sz val="9"/>
      <color rgb="FFFF0000"/>
      <name val="Arial"/>
      <family val="2"/>
      <charset val="162"/>
    </font>
    <font>
      <sz val="10"/>
      <name val="Arial"/>
      <family val="2"/>
    </font>
    <font>
      <b/>
      <sz val="10"/>
      <color indexed="10"/>
      <name val="Arial"/>
      <family val="2"/>
    </font>
    <font>
      <b/>
      <i/>
      <sz val="14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8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rgb="FF000000"/>
      <name val="Calibri"/>
      <family val="2"/>
      <charset val="162"/>
    </font>
    <font>
      <b/>
      <sz val="10"/>
      <color indexed="8"/>
      <name val="Arial"/>
      <family val="2"/>
    </font>
    <font>
      <sz val="10"/>
      <name val="Arial"/>
      <family val="2"/>
      <charset val="162"/>
    </font>
    <font>
      <b/>
      <sz val="12"/>
      <color rgb="FF00B050"/>
      <name val="Calibri"/>
      <family val="2"/>
      <charset val="162"/>
      <scheme val="minor"/>
    </font>
    <font>
      <sz val="11"/>
      <color rgb="FF00B050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b/>
      <sz val="11"/>
      <color rgb="FF0070C0"/>
      <name val="Calibri"/>
      <family val="2"/>
      <charset val="162"/>
      <scheme val="minor"/>
    </font>
    <font>
      <b/>
      <sz val="12"/>
      <color rgb="FF0070C0"/>
      <name val="Calibri"/>
      <family val="2"/>
      <charset val="162"/>
      <scheme val="minor"/>
    </font>
    <font>
      <sz val="11"/>
      <color rgb="FF0070C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b/>
      <sz val="12"/>
      <color rgb="FFFF0000"/>
      <name val="Arial"/>
      <family val="2"/>
    </font>
    <font>
      <b/>
      <sz val="10"/>
      <color rgb="FF0070C0"/>
      <name val="Calibri"/>
      <family val="2"/>
      <charset val="162"/>
    </font>
    <font>
      <b/>
      <sz val="10"/>
      <color rgb="FF0070C0"/>
      <name val="Calibri"/>
      <family val="2"/>
      <charset val="162"/>
      <scheme val="minor"/>
    </font>
    <font>
      <sz val="12"/>
      <color rgb="FF0070C0"/>
      <name val="Arial"/>
      <family val="2"/>
    </font>
    <font>
      <b/>
      <sz val="12"/>
      <color rgb="FF0070C0"/>
      <name val="Arial"/>
      <family val="2"/>
    </font>
    <font>
      <b/>
      <sz val="11.5"/>
      <name val="Arial"/>
      <family val="2"/>
      <charset val="162"/>
    </font>
    <font>
      <sz val="7"/>
      <name val="Calibri"/>
      <family val="2"/>
      <charset val="162"/>
      <scheme val="minor"/>
    </font>
    <font>
      <b/>
      <sz val="12"/>
      <color rgb="FF008000"/>
      <name val="Calibri"/>
      <family val="2"/>
      <charset val="162"/>
      <scheme val="minor"/>
    </font>
    <font>
      <b/>
      <sz val="11"/>
      <color rgb="FF008000"/>
      <name val="Calibri"/>
      <family val="2"/>
      <charset val="162"/>
      <scheme val="minor"/>
    </font>
    <font>
      <b/>
      <sz val="11"/>
      <color rgb="FF0000CC"/>
      <name val="Calibri"/>
      <family val="2"/>
      <charset val="162"/>
      <scheme val="minor"/>
    </font>
    <font>
      <b/>
      <sz val="11"/>
      <color rgb="FF80008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2"/>
      <color rgb="FF3333FF"/>
      <name val="Arial"/>
      <family val="2"/>
    </font>
    <font>
      <sz val="10.5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9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DF6D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9FFE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FFE1"/>
        <bgColor indexed="64"/>
      </patternFill>
    </fill>
    <fill>
      <patternFill patternType="solid">
        <fgColor rgb="FFFEFEBE"/>
        <bgColor indexed="64"/>
      </patternFill>
    </fill>
    <fill>
      <patternFill patternType="solid">
        <fgColor rgb="FFE6F0F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1FDF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C6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6F1A9"/>
        <bgColor indexed="64"/>
      </patternFill>
    </fill>
    <fill>
      <patternFill patternType="solid">
        <fgColor rgb="FFE19997"/>
        <bgColor indexed="64"/>
      </patternFill>
    </fill>
    <fill>
      <patternFill patternType="solid">
        <fgColor rgb="FFFABCF7"/>
        <bgColor indexed="64"/>
      </patternFill>
    </fill>
    <fill>
      <patternFill patternType="solid">
        <fgColor rgb="FFC5FFE2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rgb="FFFEDDCE"/>
        <bgColor indexed="64"/>
      </patternFill>
    </fill>
    <fill>
      <patternFill patternType="solid">
        <fgColor rgb="FFDFB499"/>
        <bgColor indexed="64"/>
      </patternFill>
    </fill>
    <fill>
      <patternFill patternType="solid">
        <fgColor rgb="FFEAB8B0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9E9B5"/>
        <bgColor theme="0"/>
      </patternFill>
    </fill>
    <fill>
      <patternFill patternType="solid">
        <fgColor rgb="FFA9E9B5"/>
        <bgColor indexed="64"/>
      </patternFill>
    </fill>
    <fill>
      <patternFill patternType="lightGray">
        <fgColor indexed="11"/>
        <bgColor rgb="FF99FFCC"/>
      </patternFill>
    </fill>
    <fill>
      <patternFill patternType="solid">
        <fgColor rgb="FF99FFCC"/>
        <bgColor indexed="64"/>
      </patternFill>
    </fill>
    <fill>
      <patternFill patternType="lightGray">
        <fgColor indexed="11"/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1F7D3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9EEED"/>
        <bgColor indexed="64"/>
      </patternFill>
    </fill>
    <fill>
      <patternFill patternType="solid">
        <fgColor rgb="FFFEFFF3"/>
        <bgColor indexed="64"/>
      </pattern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5" tint="0.80001220740379042"/>
        </stop>
      </gradientFill>
    </fill>
    <fill>
      <gradientFill degree="90">
        <stop position="0">
          <color theme="0"/>
        </stop>
        <stop position="1">
          <color rgb="FFB6EDFA"/>
        </stop>
      </gradientFill>
    </fill>
    <fill>
      <gradientFill degree="90">
        <stop position="0">
          <color rgb="FFFFFF93"/>
        </stop>
        <stop position="1">
          <color theme="8" tint="0.59999389629810485"/>
        </stop>
      </gradientFill>
    </fill>
    <fill>
      <gradientFill degree="90">
        <stop position="0">
          <color theme="0"/>
        </stop>
        <stop position="1">
          <color rgb="FFFFFF93"/>
        </stop>
      </gradient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gradientFill degree="90">
        <stop position="0">
          <color rgb="FFFF66CC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gradientFill degree="90">
        <stop position="0">
          <color theme="0"/>
        </stop>
        <stop position="1">
          <color rgb="FFFFEBFF"/>
        </stop>
      </gradientFill>
    </fill>
    <fill>
      <gradientFill degree="90">
        <stop position="0">
          <color theme="0"/>
        </stop>
        <stop position="1">
          <color theme="9" tint="0.80001220740379042"/>
        </stop>
      </gradientFill>
    </fill>
    <fill>
      <gradientFill type="path" left="0.5" right="0.5" top="0.5" bottom="0.5">
        <stop position="0">
          <color rgb="FFFEF9F4"/>
        </stop>
        <stop position="1">
          <color theme="6" tint="0.80001220740379042"/>
        </stop>
      </gradientFill>
    </fill>
    <fill>
      <gradientFill type="path" left="0.5" right="0.5" top="0.5" bottom="0.5">
        <stop position="0">
          <color rgb="FFF9FFEB"/>
        </stop>
        <stop position="1">
          <color rgb="FFFFFBFF"/>
        </stop>
      </gradientFill>
    </fill>
    <fill>
      <gradientFill type="path">
        <stop position="0">
          <color rgb="FFEFFEFF"/>
        </stop>
        <stop position="1">
          <color rgb="FFECF1F8"/>
        </stop>
      </gradientFill>
    </fill>
    <fill>
      <gradientFill type="path" left="0.5" right="0.5" top="0.5" bottom="0.5">
        <stop position="0">
          <color rgb="FFF5F8EE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rgb="FFF9FFE5"/>
        </stop>
      </gradientFill>
    </fill>
    <fill>
      <gradientFill type="path" left="0.5" right="0.5" top="0.5" bottom="0.5">
        <stop position="0">
          <color theme="0"/>
        </stop>
        <stop position="1">
          <color rgb="FFFFF3F6"/>
        </stop>
      </gradientFill>
    </fill>
    <fill>
      <gradientFill type="path" left="0.5" right="0.5" top="0.5" bottom="0.5">
        <stop position="0">
          <color theme="0"/>
        </stop>
        <stop position="1">
          <color rgb="FFE5FFFD"/>
        </stop>
      </gradientFill>
    </fill>
    <fill>
      <gradientFill type="path" left="0.5" right="0.5" top="0.5" bottom="0.5">
        <stop position="0">
          <color theme="0"/>
        </stop>
        <stop position="1">
          <color rgb="FFE7FFE7"/>
        </stop>
      </gradientFill>
    </fill>
    <fill>
      <gradientFill degree="135">
        <stop position="0">
          <color theme="0"/>
        </stop>
        <stop position="1">
          <color rgb="FFFFF3F3"/>
        </stop>
      </gradientFill>
    </fill>
    <fill>
      <gradientFill type="path" left="0.5" right="0.5" top="0.5" bottom="0.5">
        <stop position="0">
          <color theme="0"/>
        </stop>
        <stop position="1">
          <color rgb="FFFFE5F4"/>
        </stop>
      </gradientFill>
    </fill>
    <fill>
      <gradientFill type="path" left="0.5" right="0.5" top="0.5" bottom="0.5">
        <stop position="0">
          <color rgb="FFE5F3FF"/>
        </stop>
        <stop position="1">
          <color rgb="FFF8FAF4"/>
        </stop>
      </gradientFill>
    </fill>
    <fill>
      <gradientFill type="path">
        <stop position="0">
          <color theme="0"/>
        </stop>
        <stop position="1">
          <color rgb="FFFFFFDD"/>
        </stop>
      </gradientFill>
    </fill>
    <fill>
      <gradientFill degree="135">
        <stop position="0">
          <color theme="0"/>
        </stop>
        <stop position="1">
          <color rgb="FFFBFEE8"/>
        </stop>
      </gradientFill>
    </fill>
    <fill>
      <patternFill patternType="solid">
        <fgColor rgb="FFEFFFFF"/>
        <bgColor indexed="64"/>
      </patternFill>
    </fill>
    <fill>
      <patternFill patternType="solid">
        <fgColor rgb="FFF4F7ED"/>
        <bgColor indexed="64"/>
      </patternFill>
    </fill>
    <fill>
      <patternFill patternType="solid">
        <fgColor rgb="FFE1FFFF"/>
        <bgColor indexed="64"/>
      </patternFill>
    </fill>
    <fill>
      <gradientFill type="path">
        <stop position="0">
          <color rgb="FFFFEBFF"/>
        </stop>
        <stop position="1">
          <color rgb="FFEAF0A2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9" tint="0.59999389629810485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gradientFill degree="90">
        <stop position="0">
          <color theme="0"/>
        </stop>
        <stop position="1">
          <color theme="8" tint="0.80001220740379042"/>
        </stop>
      </gradientFill>
    </fill>
    <fill>
      <gradientFill degree="90">
        <stop position="0">
          <color theme="0"/>
        </stop>
        <stop position="1">
          <color theme="7" tint="0.80001220740379042"/>
        </stop>
      </gradientFill>
    </fill>
    <fill>
      <gradientFill degree="90">
        <stop position="0">
          <color theme="8" tint="0.80001220740379042"/>
        </stop>
        <stop position="1">
          <color theme="9" tint="0.80001220740379042"/>
        </stop>
      </gradientFill>
    </fill>
    <fill>
      <gradientFill degree="90">
        <stop position="0">
          <color rgb="FFFFFF00"/>
        </stop>
        <stop position="1">
          <color theme="6" tint="0.80001220740379042"/>
        </stop>
      </gradientFill>
    </fill>
    <fill>
      <gradientFill degree="90">
        <stop position="0">
          <color theme="9" tint="0.80001220740379042"/>
        </stop>
        <stop position="1">
          <color theme="7" tint="0.80001220740379042"/>
        </stop>
      </gradientFill>
    </fill>
    <fill>
      <gradientFill degree="90">
        <stop position="0">
          <color theme="0"/>
        </stop>
        <stop position="1">
          <color rgb="FFFFC5FF"/>
        </stop>
      </gradientFill>
    </fill>
    <fill>
      <gradientFill type="path">
        <stop position="0">
          <color rgb="FFFFEBFF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FFE5F4"/>
        </stop>
      </gradientFill>
    </fill>
    <fill>
      <gradientFill degree="90">
        <stop position="0">
          <color rgb="FFE7EFF9"/>
        </stop>
        <stop position="1">
          <color rgb="FFFFE5F4"/>
        </stop>
      </gradient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gradientFill type="path" left="0.5" right="0.5" top="0.5" bottom="0.5">
        <stop position="0">
          <color theme="0"/>
        </stop>
        <stop position="1">
          <color rgb="FFDAFAF8"/>
        </stop>
      </gradientFill>
    </fill>
    <fill>
      <gradientFill type="path" left="0.5" right="0.5" top="0.5" bottom="0.5">
        <stop position="0">
          <color rgb="FFFFEEEB"/>
        </stop>
        <stop position="1">
          <color rgb="FFF9FCFD"/>
        </stop>
      </gradientFill>
    </fill>
  </fills>
  <borders count="1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5"/>
      </left>
      <right/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 style="medium">
        <color theme="5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theme="5"/>
      </left>
      <right/>
      <top style="dashed">
        <color auto="1"/>
      </top>
      <bottom style="medium">
        <color theme="5"/>
      </bottom>
      <diagonal/>
    </border>
    <border>
      <left/>
      <right/>
      <top style="dashed">
        <color auto="1"/>
      </top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 style="hair">
        <color indexed="64"/>
      </top>
      <bottom style="medium">
        <color theme="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20"/>
      </left>
      <right style="hair">
        <color indexed="20"/>
      </right>
      <top style="double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double">
        <color indexed="20"/>
      </top>
      <bottom style="hair">
        <color indexed="20"/>
      </bottom>
      <diagonal/>
    </border>
    <border>
      <left style="hair">
        <color indexed="20"/>
      </left>
      <right style="double">
        <color indexed="20"/>
      </right>
      <top style="double">
        <color indexed="20"/>
      </top>
      <bottom style="hair">
        <color indexed="20"/>
      </bottom>
      <diagonal/>
    </border>
    <border>
      <left style="double">
        <color indexed="20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 style="hair">
        <color indexed="20"/>
      </bottom>
      <diagonal/>
    </border>
    <border>
      <left style="hair">
        <color indexed="20"/>
      </left>
      <right style="hair">
        <color indexed="20"/>
      </right>
      <top/>
      <bottom style="hair">
        <color indexed="20"/>
      </bottom>
      <diagonal/>
    </border>
    <border>
      <left style="hair">
        <color indexed="20"/>
      </left>
      <right style="double">
        <color indexed="20"/>
      </right>
      <top style="hair">
        <color indexed="20"/>
      </top>
      <bottom style="hair">
        <color indexed="20"/>
      </bottom>
      <diagonal/>
    </border>
    <border>
      <left style="double">
        <color indexed="20"/>
      </left>
      <right style="hair">
        <color indexed="20"/>
      </right>
      <top style="hair">
        <color indexed="20"/>
      </top>
      <bottom style="double">
        <color indexed="20"/>
      </bottom>
      <diagonal/>
    </border>
    <border>
      <left style="hair">
        <color indexed="20"/>
      </left>
      <right style="hair">
        <color indexed="20"/>
      </right>
      <top style="hair">
        <color indexed="20"/>
      </top>
      <bottom style="double">
        <color indexed="20"/>
      </bottom>
      <diagonal/>
    </border>
    <border>
      <left style="double">
        <color indexed="20"/>
      </left>
      <right style="hair">
        <color indexed="20"/>
      </right>
      <top style="hair">
        <color indexed="2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20"/>
      </left>
      <right style="hair">
        <color indexed="20"/>
      </right>
      <top/>
      <bottom style="hair">
        <color indexed="2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20"/>
      </left>
      <right style="hair">
        <color indexed="20"/>
      </right>
      <top/>
      <bottom style="double">
        <color indexed="20"/>
      </bottom>
      <diagonal/>
    </border>
    <border>
      <left style="hair">
        <color indexed="20"/>
      </left>
      <right style="double">
        <color indexed="20"/>
      </right>
      <top style="hair">
        <color indexed="20"/>
      </top>
      <bottom style="double">
        <color indexed="20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7">
    <xf numFmtId="0" fontId="0" fillId="0" borderId="0" xfId="0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/>
    <xf numFmtId="0" fontId="9" fillId="3" borderId="30" xfId="0" applyFont="1" applyFill="1" applyBorder="1"/>
    <xf numFmtId="0" fontId="9" fillId="3" borderId="31" xfId="0" applyFont="1" applyFill="1" applyBorder="1"/>
    <xf numFmtId="0" fontId="9" fillId="3" borderId="32" xfId="0" applyFont="1" applyFill="1" applyBorder="1"/>
    <xf numFmtId="0" fontId="0" fillId="0" borderId="0" xfId="0" applyAlignment="1"/>
    <xf numFmtId="0" fontId="1" fillId="2" borderId="0" xfId="0" applyFont="1" applyFill="1"/>
    <xf numFmtId="0" fontId="11" fillId="0" borderId="0" xfId="0" applyFont="1"/>
    <xf numFmtId="0" fontId="11" fillId="13" borderId="48" xfId="0" applyFont="1" applyFill="1" applyBorder="1" applyAlignment="1">
      <alignment horizontal="center" vertical="center"/>
    </xf>
    <xf numFmtId="0" fontId="11" fillId="13" borderId="36" xfId="0" applyFont="1" applyFill="1" applyBorder="1" applyAlignment="1">
      <alignment horizontal="center" textRotation="90"/>
    </xf>
    <xf numFmtId="0" fontId="11" fillId="13" borderId="49" xfId="0" applyFont="1" applyFill="1" applyBorder="1" applyAlignment="1">
      <alignment horizontal="center" textRotation="90"/>
    </xf>
    <xf numFmtId="0" fontId="14" fillId="7" borderId="50" xfId="0" applyFont="1" applyFill="1" applyBorder="1" applyAlignment="1">
      <alignment horizontal="left" vertical="center" wrapText="1"/>
    </xf>
    <xf numFmtId="0" fontId="15" fillId="7" borderId="51" xfId="0" applyFont="1" applyFill="1" applyBorder="1" applyAlignment="1">
      <alignment horizontal="left" vertical="center"/>
    </xf>
    <xf numFmtId="0" fontId="16" fillId="7" borderId="3" xfId="0" applyFont="1" applyFill="1" applyBorder="1"/>
    <xf numFmtId="0" fontId="11" fillId="7" borderId="3" xfId="0" applyFont="1" applyFill="1" applyBorder="1"/>
    <xf numFmtId="0" fontId="11" fillId="7" borderId="4" xfId="0" applyFont="1" applyFill="1" applyBorder="1"/>
    <xf numFmtId="0" fontId="15" fillId="7" borderId="53" xfId="0" applyFont="1" applyFill="1" applyBorder="1" applyAlignment="1">
      <alignment horizontal="left" vertical="center"/>
    </xf>
    <xf numFmtId="0" fontId="16" fillId="7" borderId="1" xfId="0" applyFont="1" applyFill="1" applyBorder="1"/>
    <xf numFmtId="0" fontId="11" fillId="7" borderId="1" xfId="0" applyFont="1" applyFill="1" applyBorder="1"/>
    <xf numFmtId="0" fontId="11" fillId="7" borderId="6" xfId="0" applyFont="1" applyFill="1" applyBorder="1"/>
    <xf numFmtId="0" fontId="14" fillId="7" borderId="52" xfId="0" applyFont="1" applyFill="1" applyBorder="1" applyAlignment="1">
      <alignment horizontal="left" vertical="center" wrapText="1"/>
    </xf>
    <xf numFmtId="0" fontId="11" fillId="7" borderId="43" xfId="0" applyFont="1" applyFill="1" applyBorder="1"/>
    <xf numFmtId="0" fontId="11" fillId="7" borderId="44" xfId="0" applyFont="1" applyFill="1" applyBorder="1"/>
    <xf numFmtId="0" fontId="11" fillId="5" borderId="2" xfId="0" applyFont="1" applyFill="1" applyBorder="1" applyAlignment="1">
      <alignment horizontal="left" vertical="center" wrapText="1"/>
    </xf>
    <xf numFmtId="0" fontId="16" fillId="5" borderId="3" xfId="0" applyFont="1" applyFill="1" applyBorder="1"/>
    <xf numFmtId="0" fontId="11" fillId="5" borderId="3" xfId="0" applyFont="1" applyFill="1" applyBorder="1"/>
    <xf numFmtId="0" fontId="11" fillId="5" borderId="4" xfId="0" applyFont="1" applyFill="1" applyBorder="1"/>
    <xf numFmtId="0" fontId="11" fillId="5" borderId="5" xfId="0" applyFont="1" applyFill="1" applyBorder="1" applyAlignment="1">
      <alignment horizontal="left" vertical="center" wrapText="1"/>
    </xf>
    <xf numFmtId="0" fontId="11" fillId="5" borderId="1" xfId="0" applyFont="1" applyFill="1" applyBorder="1"/>
    <xf numFmtId="0" fontId="11" fillId="5" borderId="6" xfId="0" applyFont="1" applyFill="1" applyBorder="1"/>
    <xf numFmtId="0" fontId="11" fillId="5" borderId="7" xfId="0" applyFont="1" applyFill="1" applyBorder="1" applyAlignment="1">
      <alignment horizontal="left" vertical="center" wrapText="1"/>
    </xf>
    <xf numFmtId="0" fontId="16" fillId="5" borderId="8" xfId="0" applyFont="1" applyFill="1" applyBorder="1"/>
    <xf numFmtId="0" fontId="11" fillId="5" borderId="8" xfId="0" applyFont="1" applyFill="1" applyBorder="1"/>
    <xf numFmtId="0" fontId="11" fillId="5" borderId="9" xfId="0" applyFont="1" applyFill="1" applyBorder="1"/>
    <xf numFmtId="0" fontId="11" fillId="7" borderId="57" xfId="0" applyFont="1" applyFill="1" applyBorder="1" applyAlignment="1">
      <alignment horizontal="left" vertical="center" wrapText="1"/>
    </xf>
    <xf numFmtId="0" fontId="16" fillId="7" borderId="37" xfId="0" applyFont="1" applyFill="1" applyBorder="1"/>
    <xf numFmtId="0" fontId="11" fillId="7" borderId="37" xfId="0" applyFont="1" applyFill="1" applyBorder="1"/>
    <xf numFmtId="0" fontId="11" fillId="7" borderId="40" xfId="0" applyFont="1" applyFill="1" applyBorder="1"/>
    <xf numFmtId="0" fontId="11" fillId="7" borderId="55" xfId="0" applyFont="1" applyFill="1" applyBorder="1" applyAlignment="1">
      <alignment horizontal="left" vertical="center" wrapText="1"/>
    </xf>
    <xf numFmtId="0" fontId="11" fillId="9" borderId="53" xfId="0" applyFont="1" applyFill="1" applyBorder="1" applyAlignment="1">
      <alignment horizontal="left" vertical="center" wrapText="1"/>
    </xf>
    <xf numFmtId="0" fontId="11" fillId="9" borderId="1" xfId="0" applyFont="1" applyFill="1" applyBorder="1"/>
    <xf numFmtId="0" fontId="11" fillId="9" borderId="6" xfId="0" applyFont="1" applyFill="1" applyBorder="1"/>
    <xf numFmtId="0" fontId="11" fillId="9" borderId="55" xfId="0" applyFont="1" applyFill="1" applyBorder="1" applyAlignment="1">
      <alignment horizontal="left" vertical="center" wrapText="1"/>
    </xf>
    <xf numFmtId="0" fontId="11" fillId="9" borderId="43" xfId="0" applyFont="1" applyFill="1" applyBorder="1"/>
    <xf numFmtId="0" fontId="11" fillId="9" borderId="44" xfId="0" applyFont="1" applyFill="1" applyBorder="1"/>
    <xf numFmtId="0" fontId="11" fillId="6" borderId="17" xfId="0" applyFont="1" applyFill="1" applyBorder="1" applyAlignment="1">
      <alignment horizontal="left" vertical="center" wrapText="1"/>
    </xf>
    <xf numFmtId="0" fontId="11" fillId="6" borderId="18" xfId="0" applyFont="1" applyFill="1" applyBorder="1"/>
    <xf numFmtId="0" fontId="11" fillId="6" borderId="19" xfId="0" applyFont="1" applyFill="1" applyBorder="1"/>
    <xf numFmtId="0" fontId="11" fillId="16" borderId="2" xfId="0" applyFont="1" applyFill="1" applyBorder="1" applyAlignment="1">
      <alignment horizontal="left" vertical="center" wrapText="1"/>
    </xf>
    <xf numFmtId="1" fontId="11" fillId="16" borderId="3" xfId="0" applyNumberFormat="1" applyFont="1" applyFill="1" applyBorder="1"/>
    <xf numFmtId="1" fontId="11" fillId="16" borderId="4" xfId="0" applyNumberFormat="1" applyFont="1" applyFill="1" applyBorder="1"/>
    <xf numFmtId="0" fontId="11" fillId="16" borderId="5" xfId="0" applyFont="1" applyFill="1" applyBorder="1" applyAlignment="1">
      <alignment horizontal="left" vertical="center" wrapText="1"/>
    </xf>
    <xf numFmtId="1" fontId="11" fillId="16" borderId="1" xfId="0" applyNumberFormat="1" applyFont="1" applyFill="1" applyBorder="1"/>
    <xf numFmtId="1" fontId="11" fillId="16" borderId="6" xfId="0" applyNumberFormat="1" applyFont="1" applyFill="1" applyBorder="1"/>
    <xf numFmtId="0" fontId="11" fillId="16" borderId="1" xfId="0" applyFont="1" applyFill="1" applyBorder="1"/>
    <xf numFmtId="0" fontId="11" fillId="16" borderId="6" xfId="0" applyFont="1" applyFill="1" applyBorder="1"/>
    <xf numFmtId="0" fontId="17" fillId="10" borderId="51" xfId="0" applyFont="1" applyFill="1" applyBorder="1" applyAlignment="1">
      <alignment horizontal="left" vertical="center" wrapText="1"/>
    </xf>
    <xf numFmtId="0" fontId="17" fillId="10" borderId="4" xfId="0" applyFont="1" applyFill="1" applyBorder="1"/>
    <xf numFmtId="0" fontId="18" fillId="0" borderId="0" xfId="0" applyFont="1"/>
    <xf numFmtId="0" fontId="17" fillId="10" borderId="53" xfId="0" applyFont="1" applyFill="1" applyBorder="1"/>
    <xf numFmtId="0" fontId="17" fillId="10" borderId="6" xfId="0" applyFont="1" applyFill="1" applyBorder="1"/>
    <xf numFmtId="0" fontId="17" fillId="10" borderId="65" xfId="0" applyFont="1" applyFill="1" applyBorder="1" applyAlignment="1">
      <alignment vertical="center" wrapText="1"/>
    </xf>
    <xf numFmtId="1" fontId="18" fillId="10" borderId="9" xfId="0" applyNumberFormat="1" applyFont="1" applyFill="1" applyBorder="1"/>
    <xf numFmtId="0" fontId="11" fillId="1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5" fillId="17" borderId="40" xfId="0" applyFont="1" applyFill="1" applyBorder="1" applyAlignment="1">
      <alignment horizontal="center" vertical="center"/>
    </xf>
    <xf numFmtId="0" fontId="25" fillId="17" borderId="1" xfId="0" applyFont="1" applyFill="1" applyBorder="1" applyAlignment="1">
      <alignment horizontal="left" vertical="center"/>
    </xf>
    <xf numFmtId="0" fontId="25" fillId="17" borderId="6" xfId="0" applyFont="1" applyFill="1" applyBorder="1" applyAlignment="1">
      <alignment horizontal="center" vertical="center"/>
    </xf>
    <xf numFmtId="0" fontId="25" fillId="17" borderId="8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19" borderId="5" xfId="0" applyFont="1" applyFill="1" applyBorder="1"/>
    <xf numFmtId="0" fontId="15" fillId="19" borderId="7" xfId="0" applyFont="1" applyFill="1" applyBorder="1"/>
    <xf numFmtId="0" fontId="16" fillId="19" borderId="8" xfId="0" applyFont="1" applyFill="1" applyBorder="1"/>
    <xf numFmtId="0" fontId="15" fillId="18" borderId="2" xfId="0" applyFont="1" applyFill="1" applyBorder="1"/>
    <xf numFmtId="0" fontId="16" fillId="18" borderId="3" xfId="0" applyFont="1" applyFill="1" applyBorder="1"/>
    <xf numFmtId="0" fontId="11" fillId="18" borderId="3" xfId="0" applyFont="1" applyFill="1" applyBorder="1"/>
    <xf numFmtId="0" fontId="11" fillId="18" borderId="4" xfId="0" applyFont="1" applyFill="1" applyBorder="1"/>
    <xf numFmtId="0" fontId="2" fillId="29" borderId="80" xfId="0" applyFont="1" applyFill="1" applyBorder="1" applyAlignment="1">
      <alignment horizontal="center" vertical="center"/>
    </xf>
    <xf numFmtId="0" fontId="2" fillId="30" borderId="8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" fontId="2" fillId="29" borderId="80" xfId="0" applyNumberFormat="1" applyFont="1" applyFill="1" applyBorder="1" applyAlignment="1">
      <alignment horizontal="center" vertical="center"/>
    </xf>
    <xf numFmtId="0" fontId="30" fillId="29" borderId="80" xfId="0" applyFont="1" applyFill="1" applyBorder="1" applyAlignment="1">
      <alignment horizontal="center" vertical="center"/>
    </xf>
    <xf numFmtId="0" fontId="8" fillId="29" borderId="80" xfId="0" applyFont="1" applyFill="1" applyBorder="1"/>
    <xf numFmtId="0" fontId="2" fillId="30" borderId="85" xfId="0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9" borderId="80" xfId="0" applyFont="1" applyFill="1" applyBorder="1" applyAlignment="1"/>
    <xf numFmtId="0" fontId="2" fillId="29" borderId="85" xfId="0" applyFont="1" applyFill="1" applyBorder="1" applyAlignment="1"/>
    <xf numFmtId="0" fontId="11" fillId="17" borderId="42" xfId="0" applyFont="1" applyFill="1" applyBorder="1" applyAlignment="1">
      <alignment horizontal="center" vertical="center"/>
    </xf>
    <xf numFmtId="0" fontId="11" fillId="17" borderId="43" xfId="0" applyFont="1" applyFill="1" applyBorder="1" applyAlignment="1">
      <alignment horizontal="center" vertical="center"/>
    </xf>
    <xf numFmtId="0" fontId="11" fillId="17" borderId="75" xfId="0" applyFont="1" applyFill="1" applyBorder="1" applyAlignment="1">
      <alignment horizontal="center" vertical="center"/>
    </xf>
    <xf numFmtId="0" fontId="11" fillId="17" borderId="4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15" borderId="3" xfId="0" applyFont="1" applyFill="1" applyBorder="1" applyAlignment="1">
      <alignment horizontal="left" vertical="center"/>
    </xf>
    <xf numFmtId="0" fontId="42" fillId="36" borderId="3" xfId="0" applyFont="1" applyFill="1" applyBorder="1" applyAlignment="1">
      <alignment horizontal="center" vertical="center"/>
    </xf>
    <xf numFmtId="0" fontId="42" fillId="36" borderId="3" xfId="0" applyFont="1" applyFill="1" applyBorder="1"/>
    <xf numFmtId="0" fontId="42" fillId="36" borderId="4" xfId="0" applyFont="1" applyFill="1" applyBorder="1"/>
    <xf numFmtId="0" fontId="22" fillId="15" borderId="1" xfId="0" applyFont="1" applyFill="1" applyBorder="1" applyAlignment="1">
      <alignment horizontal="left" vertical="center"/>
    </xf>
    <xf numFmtId="0" fontId="42" fillId="36" borderId="1" xfId="0" applyFont="1" applyFill="1" applyBorder="1" applyAlignment="1">
      <alignment horizontal="center" vertical="center"/>
    </xf>
    <xf numFmtId="0" fontId="42" fillId="36" borderId="1" xfId="0" applyFont="1" applyFill="1" applyBorder="1"/>
    <xf numFmtId="0" fontId="42" fillId="36" borderId="6" xfId="0" applyFont="1" applyFill="1" applyBorder="1"/>
    <xf numFmtId="0" fontId="42" fillId="37" borderId="1" xfId="0" applyFont="1" applyFill="1" applyBorder="1"/>
    <xf numFmtId="0" fontId="42" fillId="37" borderId="6" xfId="0" applyFont="1" applyFill="1" applyBorder="1"/>
    <xf numFmtId="0" fontId="22" fillId="15" borderId="37" xfId="0" applyFont="1" applyFill="1" applyBorder="1" applyAlignment="1">
      <alignment horizontal="left" vertical="center"/>
    </xf>
    <xf numFmtId="0" fontId="42" fillId="36" borderId="37" xfId="0" applyFont="1" applyFill="1" applyBorder="1" applyAlignment="1">
      <alignment horizontal="center" vertical="center"/>
    </xf>
    <xf numFmtId="0" fontId="42" fillId="36" borderId="37" xfId="0" applyFont="1" applyFill="1" applyBorder="1"/>
    <xf numFmtId="0" fontId="42" fillId="36" borderId="40" xfId="0" applyFont="1" applyFill="1" applyBorder="1"/>
    <xf numFmtId="1" fontId="42" fillId="36" borderId="3" xfId="0" applyNumberFormat="1" applyFont="1" applyFill="1" applyBorder="1"/>
    <xf numFmtId="1" fontId="42" fillId="36" borderId="1" xfId="0" applyNumberFormat="1" applyFont="1" applyFill="1" applyBorder="1"/>
    <xf numFmtId="0" fontId="43" fillId="38" borderId="37" xfId="0" applyFont="1" applyFill="1" applyBorder="1" applyAlignment="1">
      <alignment horizontal="left" vertical="center"/>
    </xf>
    <xf numFmtId="1" fontId="43" fillId="38" borderId="37" xfId="0" applyNumberFormat="1" applyFont="1" applyFill="1" applyBorder="1"/>
    <xf numFmtId="0" fontId="43" fillId="38" borderId="1" xfId="0" applyFont="1" applyFill="1" applyBorder="1" applyAlignment="1">
      <alignment horizontal="left" vertical="center"/>
    </xf>
    <xf numFmtId="0" fontId="18" fillId="39" borderId="94" xfId="0" applyFont="1" applyFill="1" applyBorder="1" applyAlignment="1">
      <alignment horizontal="justify" wrapText="1"/>
    </xf>
    <xf numFmtId="1" fontId="45" fillId="39" borderId="94" xfId="0" applyNumberFormat="1" applyFont="1" applyFill="1" applyBorder="1" applyAlignment="1">
      <alignment horizontal="center" wrapText="1"/>
    </xf>
    <xf numFmtId="1" fontId="45" fillId="39" borderId="94" xfId="0" applyNumberFormat="1" applyFont="1" applyFill="1" applyBorder="1" applyAlignment="1">
      <alignment horizontal="center" vertical="top" wrapText="1"/>
    </xf>
    <xf numFmtId="1" fontId="45" fillId="40" borderId="95" xfId="0" applyNumberFormat="1" applyFont="1" applyFill="1" applyBorder="1" applyAlignment="1">
      <alignment horizontal="center" wrapText="1"/>
    </xf>
    <xf numFmtId="1" fontId="45" fillId="40" borderId="94" xfId="0" applyNumberFormat="1" applyFont="1" applyFill="1" applyBorder="1" applyAlignment="1">
      <alignment horizontal="center" wrapText="1"/>
    </xf>
    <xf numFmtId="1" fontId="45" fillId="40" borderId="96" xfId="0" applyNumberFormat="1" applyFont="1" applyFill="1" applyBorder="1" applyAlignment="1">
      <alignment horizontal="center" wrapText="1"/>
    </xf>
    <xf numFmtId="0" fontId="18" fillId="2" borderId="94" xfId="0" applyFont="1" applyFill="1" applyBorder="1" applyAlignment="1">
      <alignment horizontal="justify" wrapText="1"/>
    </xf>
    <xf numFmtId="1" fontId="45" fillId="2" borderId="94" xfId="0" applyNumberFormat="1" applyFont="1" applyFill="1" applyBorder="1" applyAlignment="1">
      <alignment horizontal="center" wrapText="1"/>
    </xf>
    <xf numFmtId="1" fontId="45" fillId="2" borderId="94" xfId="0" applyNumberFormat="1" applyFont="1" applyFill="1" applyBorder="1" applyAlignment="1">
      <alignment horizontal="center" vertical="top" wrapText="1"/>
    </xf>
    <xf numFmtId="0" fontId="18" fillId="41" borderId="94" xfId="0" applyFont="1" applyFill="1" applyBorder="1" applyAlignment="1">
      <alignment horizontal="justify" wrapText="1"/>
    </xf>
    <xf numFmtId="1" fontId="45" fillId="41" borderId="94" xfId="0" applyNumberFormat="1" applyFont="1" applyFill="1" applyBorder="1" applyAlignment="1">
      <alignment horizontal="center" wrapText="1"/>
    </xf>
    <xf numFmtId="1" fontId="45" fillId="41" borderId="94" xfId="0" applyNumberFormat="1" applyFont="1" applyFill="1" applyBorder="1" applyAlignment="1">
      <alignment horizontal="center" vertical="top" wrapText="1"/>
    </xf>
    <xf numFmtId="1" fontId="45" fillId="42" borderId="94" xfId="0" applyNumberFormat="1" applyFont="1" applyFill="1" applyBorder="1" applyAlignment="1">
      <alignment horizontal="center" wrapText="1"/>
    </xf>
    <xf numFmtId="1" fontId="45" fillId="42" borderId="96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8" fillId="43" borderId="94" xfId="0" applyFont="1" applyFill="1" applyBorder="1" applyAlignment="1">
      <alignment horizontal="justify" wrapText="1"/>
    </xf>
    <xf numFmtId="1" fontId="45" fillId="43" borderId="94" xfId="0" applyNumberFormat="1" applyFont="1" applyFill="1" applyBorder="1" applyAlignment="1">
      <alignment horizontal="center" wrapText="1"/>
    </xf>
    <xf numFmtId="1" fontId="45" fillId="43" borderId="94" xfId="0" applyNumberFormat="1" applyFont="1" applyFill="1" applyBorder="1" applyAlignment="1">
      <alignment horizontal="center" vertical="top" wrapText="1"/>
    </xf>
    <xf numFmtId="1" fontId="45" fillId="44" borderId="94" xfId="0" applyNumberFormat="1" applyFont="1" applyFill="1" applyBorder="1" applyAlignment="1">
      <alignment horizontal="center" wrapText="1"/>
    </xf>
    <xf numFmtId="1" fontId="45" fillId="44" borderId="96" xfId="0" applyNumberFormat="1" applyFont="1" applyFill="1" applyBorder="1" applyAlignment="1">
      <alignment horizontal="center" wrapText="1"/>
    </xf>
    <xf numFmtId="3" fontId="10" fillId="5" borderId="101" xfId="0" applyNumberFormat="1" applyFont="1" applyFill="1" applyBorder="1" applyAlignment="1">
      <alignment horizontal="center" vertical="center" wrapText="1"/>
    </xf>
    <xf numFmtId="4" fontId="10" fillId="5" borderId="101" xfId="0" applyNumberFormat="1" applyFont="1" applyFill="1" applyBorder="1" applyAlignment="1">
      <alignment horizontal="center" vertical="center" wrapText="1"/>
    </xf>
    <xf numFmtId="3" fontId="7" fillId="5" borderId="101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vertical="center" wrapText="1"/>
    </xf>
    <xf numFmtId="4" fontId="10" fillId="5" borderId="4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4" fontId="10" fillId="5" borderId="6" xfId="0" applyNumberFormat="1" applyFont="1" applyFill="1" applyBorder="1" applyAlignment="1">
      <alignment horizontal="center" vertical="center" wrapText="1"/>
    </xf>
    <xf numFmtId="3" fontId="49" fillId="7" borderId="43" xfId="0" applyNumberFormat="1" applyFont="1" applyFill="1" applyBorder="1" applyAlignment="1">
      <alignment horizontal="center" vertical="center" wrapText="1"/>
    </xf>
    <xf numFmtId="4" fontId="10" fillId="5" borderId="43" xfId="0" applyNumberFormat="1" applyFont="1" applyFill="1" applyBorder="1" applyAlignment="1">
      <alignment horizontal="center" vertical="center" wrapText="1"/>
    </xf>
    <xf numFmtId="4" fontId="10" fillId="5" borderId="44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5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49" fillId="7" borderId="43" xfId="0" applyFont="1" applyFill="1" applyBorder="1" applyAlignment="1">
      <alignment horizontal="center"/>
    </xf>
    <xf numFmtId="3" fontId="49" fillId="7" borderId="43" xfId="0" applyNumberFormat="1" applyFont="1" applyFill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" fontId="10" fillId="5" borderId="8" xfId="0" applyNumberFormat="1" applyFont="1" applyFill="1" applyBorder="1" applyAlignment="1">
      <alignment horizontal="center" vertical="center" wrapText="1"/>
    </xf>
    <xf numFmtId="4" fontId="10" fillId="5" borderId="9" xfId="0" applyNumberFormat="1" applyFont="1" applyFill="1" applyBorder="1" applyAlignment="1">
      <alignment horizontal="center" vertical="center" wrapText="1"/>
    </xf>
    <xf numFmtId="1" fontId="49" fillId="7" borderId="43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3" fontId="49" fillId="7" borderId="8" xfId="0" applyNumberFormat="1" applyFont="1" applyFill="1" applyBorder="1" applyAlignment="1">
      <alignment horizontal="center"/>
    </xf>
    <xf numFmtId="0" fontId="1" fillId="0" borderId="0" xfId="0" applyFont="1"/>
    <xf numFmtId="1" fontId="0" fillId="0" borderId="0" xfId="0" applyNumberFormat="1" applyAlignment="1">
      <alignment horizontal="center"/>
    </xf>
    <xf numFmtId="0" fontId="0" fillId="0" borderId="0" xfId="0" applyFont="1"/>
    <xf numFmtId="0" fontId="59" fillId="45" borderId="42" xfId="0" applyFont="1" applyFill="1" applyBorder="1" applyAlignment="1">
      <alignment horizontal="center" vertical="center" wrapText="1" readingOrder="1"/>
    </xf>
    <xf numFmtId="0" fontId="59" fillId="45" borderId="43" xfId="0" applyFont="1" applyFill="1" applyBorder="1" applyAlignment="1">
      <alignment horizontal="center" vertical="center" wrapText="1" readingOrder="1"/>
    </xf>
    <xf numFmtId="0" fontId="59" fillId="45" borderId="44" xfId="0" applyFont="1" applyFill="1" applyBorder="1" applyAlignment="1">
      <alignment horizontal="center" vertical="center" wrapText="1" readingOrder="1"/>
    </xf>
    <xf numFmtId="0" fontId="59" fillId="46" borderId="42" xfId="0" applyFont="1" applyFill="1" applyBorder="1" applyAlignment="1">
      <alignment horizontal="center" vertical="center" wrapText="1" readingOrder="1"/>
    </xf>
    <xf numFmtId="0" fontId="59" fillId="46" borderId="43" xfId="0" applyFont="1" applyFill="1" applyBorder="1" applyAlignment="1">
      <alignment horizontal="center" vertical="center" wrapText="1" readingOrder="1"/>
    </xf>
    <xf numFmtId="0" fontId="59" fillId="46" borderId="44" xfId="0" applyFont="1" applyFill="1" applyBorder="1" applyAlignment="1">
      <alignment horizontal="center" vertical="center" wrapText="1" readingOrder="1"/>
    </xf>
    <xf numFmtId="0" fontId="59" fillId="47" borderId="42" xfId="0" applyFont="1" applyFill="1" applyBorder="1" applyAlignment="1">
      <alignment horizontal="center" vertical="center" wrapText="1" readingOrder="1"/>
    </xf>
    <xf numFmtId="0" fontId="59" fillId="47" borderId="43" xfId="0" applyFont="1" applyFill="1" applyBorder="1" applyAlignment="1">
      <alignment horizontal="center" vertical="center" wrapText="1" readingOrder="1"/>
    </xf>
    <xf numFmtId="0" fontId="59" fillId="47" borderId="44" xfId="0" applyFont="1" applyFill="1" applyBorder="1" applyAlignment="1">
      <alignment horizontal="center" vertical="center" wrapText="1" readingOrder="1"/>
    </xf>
    <xf numFmtId="0" fontId="59" fillId="35" borderId="42" xfId="0" applyFont="1" applyFill="1" applyBorder="1" applyAlignment="1">
      <alignment horizontal="center" vertical="center" wrapText="1" readingOrder="1"/>
    </xf>
    <xf numFmtId="0" fontId="59" fillId="35" borderId="43" xfId="0" applyFont="1" applyFill="1" applyBorder="1" applyAlignment="1">
      <alignment horizontal="center" vertical="center" wrapText="1" readingOrder="1"/>
    </xf>
    <xf numFmtId="0" fontId="59" fillId="35" borderId="44" xfId="0" applyFont="1" applyFill="1" applyBorder="1" applyAlignment="1">
      <alignment horizontal="center" vertical="center" wrapText="1" readingOrder="1"/>
    </xf>
    <xf numFmtId="3" fontId="49" fillId="44" borderId="8" xfId="0" applyNumberFormat="1" applyFont="1" applyFill="1" applyBorder="1" applyAlignment="1">
      <alignment horizontal="center"/>
    </xf>
    <xf numFmtId="4" fontId="49" fillId="4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5" borderId="61" xfId="0" applyFont="1" applyFill="1" applyBorder="1" applyAlignment="1">
      <alignment vertical="center"/>
    </xf>
    <xf numFmtId="0" fontId="0" fillId="38" borderId="125" xfId="0" applyFill="1" applyBorder="1" applyAlignment="1"/>
    <xf numFmtId="0" fontId="0" fillId="38" borderId="126" xfId="0" applyFill="1" applyBorder="1" applyAlignment="1"/>
    <xf numFmtId="3" fontId="58" fillId="11" borderId="127" xfId="0" applyNumberFormat="1" applyFont="1" applyFill="1" applyBorder="1" applyAlignment="1">
      <alignment horizontal="right" wrapText="1" readingOrder="1"/>
    </xf>
    <xf numFmtId="3" fontId="62" fillId="11" borderId="127" xfId="0" applyNumberFormat="1" applyFont="1" applyFill="1" applyBorder="1" applyAlignment="1">
      <alignment horizontal="right" wrapText="1" readingOrder="1"/>
    </xf>
    <xf numFmtId="2" fontId="62" fillId="11" borderId="127" xfId="0" applyNumberFormat="1" applyFont="1" applyFill="1" applyBorder="1" applyAlignment="1">
      <alignment horizontal="right" wrapText="1" readingOrder="1"/>
    </xf>
    <xf numFmtId="0" fontId="10" fillId="11" borderId="128" xfId="0" applyFont="1" applyFill="1" applyBorder="1" applyAlignment="1">
      <alignment horizontal="center"/>
    </xf>
    <xf numFmtId="3" fontId="58" fillId="11" borderId="130" xfId="0" applyNumberFormat="1" applyFont="1" applyFill="1" applyBorder="1" applyAlignment="1">
      <alignment horizontal="right" wrapText="1" readingOrder="1"/>
    </xf>
    <xf numFmtId="3" fontId="58" fillId="11" borderId="131" xfId="0" applyNumberFormat="1" applyFont="1" applyFill="1" applyBorder="1" applyAlignment="1">
      <alignment horizontal="right" wrapText="1" readingOrder="1"/>
    </xf>
    <xf numFmtId="3" fontId="62" fillId="11" borderId="130" xfId="0" applyNumberFormat="1" applyFont="1" applyFill="1" applyBorder="1" applyAlignment="1">
      <alignment horizontal="right" wrapText="1" readingOrder="1"/>
    </xf>
    <xf numFmtId="2" fontId="62" fillId="11" borderId="130" xfId="0" applyNumberFormat="1" applyFont="1" applyFill="1" applyBorder="1" applyAlignment="1">
      <alignment horizontal="right" wrapText="1" readingOrder="1"/>
    </xf>
    <xf numFmtId="2" fontId="58" fillId="11" borderId="131" xfId="0" applyNumberFormat="1" applyFont="1" applyFill="1" applyBorder="1" applyAlignment="1">
      <alignment horizontal="right" wrapText="1" readingOrder="1"/>
    </xf>
    <xf numFmtId="0" fontId="25" fillId="34" borderId="37" xfId="0" applyFont="1" applyFill="1" applyBorder="1" applyAlignment="1">
      <alignment horizontal="left" vertical="center"/>
    </xf>
    <xf numFmtId="0" fontId="14" fillId="34" borderId="1" xfId="0" applyFont="1" applyFill="1" applyBorder="1" applyAlignment="1">
      <alignment horizontal="center" vertical="center"/>
    </xf>
    <xf numFmtId="0" fontId="14" fillId="34" borderId="40" xfId="0" applyFont="1" applyFill="1" applyBorder="1" applyAlignment="1">
      <alignment horizontal="center" vertical="center"/>
    </xf>
    <xf numFmtId="0" fontId="25" fillId="34" borderId="1" xfId="0" applyFont="1" applyFill="1" applyBorder="1" applyAlignment="1">
      <alignment horizontal="left" vertical="center"/>
    </xf>
    <xf numFmtId="0" fontId="14" fillId="34" borderId="37" xfId="0" applyFont="1" applyFill="1" applyBorder="1" applyAlignment="1">
      <alignment horizontal="center" vertical="center"/>
    </xf>
    <xf numFmtId="0" fontId="25" fillId="17" borderId="37" xfId="0" applyFont="1" applyFill="1" applyBorder="1" applyAlignment="1">
      <alignment horizontal="left" vertical="center"/>
    </xf>
    <xf numFmtId="0" fontId="25" fillId="34" borderId="3" xfId="0" applyFont="1" applyFill="1" applyBorder="1" applyAlignment="1">
      <alignment horizontal="left" vertical="center"/>
    </xf>
    <xf numFmtId="0" fontId="14" fillId="34" borderId="4" xfId="0" applyFont="1" applyFill="1" applyBorder="1" applyAlignment="1">
      <alignment horizontal="center" vertical="center"/>
    </xf>
    <xf numFmtId="0" fontId="25" fillId="34" borderId="8" xfId="0" applyFont="1" applyFill="1" applyBorder="1" applyAlignment="1">
      <alignment horizontal="left" vertical="center"/>
    </xf>
    <xf numFmtId="0" fontId="25" fillId="34" borderId="43" xfId="0" applyFont="1" applyFill="1" applyBorder="1" applyAlignment="1">
      <alignment horizontal="left" vertical="center"/>
    </xf>
    <xf numFmtId="0" fontId="14" fillId="34" borderId="43" xfId="0" applyFont="1" applyFill="1" applyBorder="1" applyAlignment="1">
      <alignment horizontal="center" vertical="center"/>
    </xf>
    <xf numFmtId="0" fontId="14" fillId="34" borderId="3" xfId="0" applyFont="1" applyFill="1" applyBorder="1" applyAlignment="1">
      <alignment horizontal="center" vertical="center"/>
    </xf>
    <xf numFmtId="0" fontId="14" fillId="34" borderId="8" xfId="0" applyFont="1" applyFill="1" applyBorder="1" applyAlignment="1">
      <alignment horizontal="center" vertical="center"/>
    </xf>
    <xf numFmtId="0" fontId="1" fillId="48" borderId="8" xfId="0" applyFont="1" applyFill="1" applyBorder="1" applyAlignment="1">
      <alignment horizontal="center" vertical="center"/>
    </xf>
    <xf numFmtId="0" fontId="1" fillId="48" borderId="9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49" borderId="1" xfId="0" applyFont="1" applyFill="1" applyBorder="1"/>
    <xf numFmtId="0" fontId="15" fillId="19" borderId="42" xfId="0" applyFont="1" applyFill="1" applyBorder="1"/>
    <xf numFmtId="0" fontId="16" fillId="19" borderId="43" xfId="0" applyFont="1" applyFill="1" applyBorder="1"/>
    <xf numFmtId="0" fontId="11" fillId="19" borderId="43" xfId="0" applyFont="1" applyFill="1" applyBorder="1"/>
    <xf numFmtId="0" fontId="11" fillId="19" borderId="44" xfId="0" applyFont="1" applyFill="1" applyBorder="1"/>
    <xf numFmtId="0" fontId="16" fillId="18" borderId="18" xfId="0" applyFont="1" applyFill="1" applyBorder="1"/>
    <xf numFmtId="0" fontId="16" fillId="50" borderId="36" xfId="0" applyFont="1" applyFill="1" applyBorder="1"/>
    <xf numFmtId="0" fontId="11" fillId="4" borderId="58" xfId="0" applyFont="1" applyFill="1" applyBorder="1" applyAlignment="1">
      <alignment horizontal="left" vertical="center" wrapText="1"/>
    </xf>
    <xf numFmtId="0" fontId="16" fillId="4" borderId="41" xfId="0" applyFont="1" applyFill="1" applyBorder="1" applyAlignment="1">
      <alignment horizontal="right"/>
    </xf>
    <xf numFmtId="0" fontId="11" fillId="4" borderId="41" xfId="0" applyFont="1" applyFill="1" applyBorder="1" applyAlignment="1">
      <alignment horizontal="right"/>
    </xf>
    <xf numFmtId="0" fontId="11" fillId="4" borderId="132" xfId="0" applyFont="1" applyFill="1" applyBorder="1" applyAlignment="1">
      <alignment horizontal="right"/>
    </xf>
    <xf numFmtId="0" fontId="16" fillId="5" borderId="1" xfId="0" applyFont="1" applyFill="1" applyBorder="1"/>
    <xf numFmtId="0" fontId="11" fillId="4" borderId="38" xfId="0" applyFont="1" applyFill="1" applyBorder="1" applyAlignment="1">
      <alignment horizontal="center" vertical="center" wrapText="1"/>
    </xf>
    <xf numFmtId="0" fontId="11" fillId="6" borderId="38" xfId="0" applyFont="1" applyFill="1" applyBorder="1" applyAlignment="1">
      <alignment horizontal="center" vertical="center" wrapText="1"/>
    </xf>
    <xf numFmtId="0" fontId="15" fillId="19" borderId="2" xfId="0" applyFont="1" applyFill="1" applyBorder="1"/>
    <xf numFmtId="0" fontId="16" fillId="19" borderId="3" xfId="0" applyFont="1" applyFill="1" applyBorder="1"/>
    <xf numFmtId="0" fontId="11" fillId="19" borderId="3" xfId="0" applyFont="1" applyFill="1" applyBorder="1"/>
    <xf numFmtId="0" fontId="11" fillId="19" borderId="4" xfId="0" applyFont="1" applyFill="1" applyBorder="1"/>
    <xf numFmtId="0" fontId="11" fillId="19" borderId="8" xfId="0" applyFont="1" applyFill="1" applyBorder="1"/>
    <xf numFmtId="0" fontId="11" fillId="19" borderId="9" xfId="0" applyFont="1" applyFill="1" applyBorder="1"/>
    <xf numFmtId="0" fontId="15" fillId="18" borderId="7" xfId="0" applyFont="1" applyFill="1" applyBorder="1"/>
    <xf numFmtId="0" fontId="11" fillId="18" borderId="8" xfId="0" applyFont="1" applyFill="1" applyBorder="1"/>
    <xf numFmtId="0" fontId="11" fillId="18" borderId="9" xfId="0" applyFont="1" applyFill="1" applyBorder="1"/>
    <xf numFmtId="0" fontId="15" fillId="7" borderId="65" xfId="0" applyFont="1" applyFill="1" applyBorder="1" applyAlignment="1">
      <alignment horizontal="left" vertical="center"/>
    </xf>
    <xf numFmtId="0" fontId="16" fillId="7" borderId="8" xfId="0" applyFont="1" applyFill="1" applyBorder="1"/>
    <xf numFmtId="0" fontId="11" fillId="7" borderId="8" xfId="0" applyFont="1" applyFill="1" applyBorder="1"/>
    <xf numFmtId="0" fontId="11" fillId="7" borderId="9" xfId="0" applyFont="1" applyFill="1" applyBorder="1"/>
    <xf numFmtId="0" fontId="11" fillId="5" borderId="59" xfId="0" applyFont="1" applyFill="1" applyBorder="1" applyAlignment="1">
      <alignment horizontal="left" vertical="center" wrapText="1"/>
    </xf>
    <xf numFmtId="0" fontId="16" fillId="5" borderId="43" xfId="0" applyFont="1" applyFill="1" applyBorder="1"/>
    <xf numFmtId="0" fontId="11" fillId="5" borderId="36" xfId="0" applyFont="1" applyFill="1" applyBorder="1"/>
    <xf numFmtId="0" fontId="11" fillId="5" borderId="49" xfId="0" applyFont="1" applyFill="1" applyBorder="1"/>
    <xf numFmtId="0" fontId="25" fillId="17" borderId="1" xfId="0" applyFont="1" applyFill="1" applyBorder="1" applyAlignment="1">
      <alignment horizontal="center" vertical="center"/>
    </xf>
    <xf numFmtId="0" fontId="14" fillId="34" borderId="6" xfId="0" applyFont="1" applyFill="1" applyBorder="1" applyAlignment="1">
      <alignment horizontal="center" vertical="center"/>
    </xf>
    <xf numFmtId="0" fontId="25" fillId="11" borderId="1" xfId="0" applyFont="1" applyFill="1" applyBorder="1" applyAlignment="1">
      <alignment horizontal="center" vertical="center"/>
    </xf>
    <xf numFmtId="0" fontId="25" fillId="11" borderId="3" xfId="0" applyFont="1" applyFill="1" applyBorder="1" applyAlignment="1">
      <alignment horizontal="center" vertical="center"/>
    </xf>
    <xf numFmtId="0" fontId="25" fillId="11" borderId="8" xfId="0" applyFont="1" applyFill="1" applyBorder="1" applyAlignment="1">
      <alignment horizontal="center" vertical="center"/>
    </xf>
    <xf numFmtId="0" fontId="25" fillId="11" borderId="43" xfId="0" applyFont="1" applyFill="1" applyBorder="1" applyAlignment="1">
      <alignment horizontal="center" vertical="center"/>
    </xf>
    <xf numFmtId="0" fontId="14" fillId="34" borderId="9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26" fillId="17" borderId="8" xfId="0" applyFont="1" applyFill="1" applyBorder="1" applyAlignment="1">
      <alignment horizontal="center" vertical="center"/>
    </xf>
    <xf numFmtId="0" fontId="26" fillId="17" borderId="9" xfId="0" applyFont="1" applyFill="1" applyBorder="1" applyAlignment="1">
      <alignment horizontal="center" vertical="center"/>
    </xf>
    <xf numFmtId="0" fontId="25" fillId="11" borderId="37" xfId="0" applyFont="1" applyFill="1" applyBorder="1" applyAlignment="1">
      <alignment horizontal="center" vertical="center"/>
    </xf>
    <xf numFmtId="0" fontId="25" fillId="17" borderId="37" xfId="0" applyFont="1" applyFill="1" applyBorder="1" applyAlignment="1">
      <alignment horizontal="center" vertical="center"/>
    </xf>
    <xf numFmtId="0" fontId="22" fillId="14" borderId="38" xfId="0" applyFont="1" applyFill="1" applyBorder="1" applyAlignment="1">
      <alignment horizontal="center" vertical="center" wrapText="1"/>
    </xf>
    <xf numFmtId="0" fontId="22" fillId="15" borderId="61" xfId="0" applyFont="1" applyFill="1" applyBorder="1" applyAlignment="1">
      <alignment horizontal="center" vertical="center"/>
    </xf>
    <xf numFmtId="0" fontId="42" fillId="36" borderId="63" xfId="0" applyFont="1" applyFill="1" applyBorder="1"/>
    <xf numFmtId="0" fontId="42" fillId="36" borderId="74" xfId="0" applyFont="1" applyFill="1" applyBorder="1"/>
    <xf numFmtId="0" fontId="22" fillId="15" borderId="44" xfId="0" applyFont="1" applyFill="1" applyBorder="1" applyAlignment="1">
      <alignment horizontal="center" textRotation="90" wrapText="1"/>
    </xf>
    <xf numFmtId="0" fontId="22" fillId="15" borderId="43" xfId="0" applyFont="1" applyFill="1" applyBorder="1" applyAlignment="1">
      <alignment horizontal="center" textRotation="90"/>
    </xf>
    <xf numFmtId="0" fontId="22" fillId="15" borderId="43" xfId="0" applyFont="1" applyFill="1" applyBorder="1" applyAlignment="1">
      <alignment horizontal="center" textRotation="90" wrapText="1"/>
    </xf>
    <xf numFmtId="1" fontId="42" fillId="37" borderId="1" xfId="0" applyNumberFormat="1" applyFont="1" applyFill="1" applyBorder="1"/>
    <xf numFmtId="1" fontId="0" fillId="0" borderId="0" xfId="0" applyNumberFormat="1"/>
    <xf numFmtId="1" fontId="45" fillId="2" borderId="96" xfId="0" applyNumberFormat="1" applyFont="1" applyFill="1" applyBorder="1" applyAlignment="1">
      <alignment horizontal="center" wrapText="1"/>
    </xf>
    <xf numFmtId="0" fontId="46" fillId="50" borderId="94" xfId="0" applyFont="1" applyFill="1" applyBorder="1" applyAlignment="1">
      <alignment horizontal="justify" wrapText="1"/>
    </xf>
    <xf numFmtId="1" fontId="46" fillId="50" borderId="94" xfId="0" applyNumberFormat="1" applyFont="1" applyFill="1" applyBorder="1" applyAlignment="1">
      <alignment horizontal="center" wrapText="1"/>
    </xf>
    <xf numFmtId="0" fontId="46" fillId="50" borderId="98" xfId="0" applyFont="1" applyFill="1" applyBorder="1" applyAlignment="1">
      <alignment horizontal="justify" wrapText="1"/>
    </xf>
    <xf numFmtId="1" fontId="46" fillId="50" borderId="98" xfId="0" applyNumberFormat="1" applyFont="1" applyFill="1" applyBorder="1" applyAlignment="1">
      <alignment horizontal="center" wrapText="1"/>
    </xf>
    <xf numFmtId="0" fontId="46" fillId="8" borderId="94" xfId="0" applyFont="1" applyFill="1" applyBorder="1" applyAlignment="1">
      <alignment horizontal="justify" wrapText="1"/>
    </xf>
    <xf numFmtId="1" fontId="46" fillId="8" borderId="94" xfId="0" applyNumberFormat="1" applyFont="1" applyFill="1" applyBorder="1" applyAlignment="1">
      <alignment horizontal="center" wrapText="1"/>
    </xf>
    <xf numFmtId="0" fontId="46" fillId="8" borderId="98" xfId="0" applyFont="1" applyFill="1" applyBorder="1" applyAlignment="1">
      <alignment horizontal="justify" wrapText="1"/>
    </xf>
    <xf numFmtId="1" fontId="46" fillId="8" borderId="98" xfId="0" applyNumberFormat="1" applyFont="1" applyFill="1" applyBorder="1" applyAlignment="1">
      <alignment horizontal="center" wrapText="1"/>
    </xf>
    <xf numFmtId="1" fontId="64" fillId="2" borderId="94" xfId="0" applyNumberFormat="1" applyFont="1" applyFill="1" applyBorder="1" applyAlignment="1">
      <alignment horizontal="center" wrapText="1"/>
    </xf>
    <xf numFmtId="0" fontId="18" fillId="0" borderId="94" xfId="0" applyFont="1" applyFill="1" applyBorder="1" applyAlignment="1">
      <alignment horizontal="justify" wrapText="1"/>
    </xf>
    <xf numFmtId="1" fontId="45" fillId="0" borderId="94" xfId="0" applyNumberFormat="1" applyFont="1" applyFill="1" applyBorder="1" applyAlignment="1">
      <alignment horizontal="center" wrapText="1"/>
    </xf>
    <xf numFmtId="1" fontId="45" fillId="0" borderId="94" xfId="0" applyNumberFormat="1" applyFont="1" applyFill="1" applyBorder="1" applyAlignment="1">
      <alignment horizontal="center" vertical="top" wrapText="1"/>
    </xf>
    <xf numFmtId="1" fontId="45" fillId="0" borderId="96" xfId="0" applyNumberFormat="1" applyFont="1" applyFill="1" applyBorder="1" applyAlignment="1">
      <alignment horizontal="center" wrapText="1"/>
    </xf>
    <xf numFmtId="1" fontId="45" fillId="0" borderId="95" xfId="0" applyNumberFormat="1" applyFont="1" applyFill="1" applyBorder="1" applyAlignment="1">
      <alignment horizontal="center" wrapText="1"/>
    </xf>
    <xf numFmtId="1" fontId="45" fillId="8" borderId="95" xfId="0" applyNumberFormat="1" applyFont="1" applyFill="1" applyBorder="1" applyAlignment="1">
      <alignment horizontal="center" wrapText="1"/>
    </xf>
    <xf numFmtId="1" fontId="45" fillId="8" borderId="94" xfId="0" applyNumberFormat="1" applyFont="1" applyFill="1" applyBorder="1" applyAlignment="1">
      <alignment horizontal="center" wrapText="1"/>
    </xf>
    <xf numFmtId="1" fontId="45" fillId="8" borderId="96" xfId="0" applyNumberFormat="1" applyFont="1" applyFill="1" applyBorder="1" applyAlignment="1">
      <alignment horizontal="center" wrapText="1"/>
    </xf>
    <xf numFmtId="1" fontId="64" fillId="2" borderId="94" xfId="0" applyNumberFormat="1" applyFont="1" applyFill="1" applyBorder="1" applyAlignment="1">
      <alignment horizontal="center" vertical="top" wrapText="1"/>
    </xf>
    <xf numFmtId="1" fontId="45" fillId="50" borderId="94" xfId="0" applyNumberFormat="1" applyFont="1" applyFill="1" applyBorder="1" applyAlignment="1">
      <alignment horizontal="center" wrapText="1"/>
    </xf>
    <xf numFmtId="1" fontId="45" fillId="50" borderId="96" xfId="0" applyNumberFormat="1" applyFont="1" applyFill="1" applyBorder="1" applyAlignment="1">
      <alignment horizontal="center" wrapText="1"/>
    </xf>
    <xf numFmtId="0" fontId="18" fillId="2" borderId="99" xfId="0" applyFont="1" applyFill="1" applyBorder="1" applyAlignment="1">
      <alignment horizontal="justify" vertical="center" wrapText="1"/>
    </xf>
    <xf numFmtId="0" fontId="24" fillId="51" borderId="42" xfId="0" applyFont="1" applyFill="1" applyBorder="1" applyAlignment="1">
      <alignment vertical="center"/>
    </xf>
    <xf numFmtId="0" fontId="24" fillId="51" borderId="43" xfId="0" applyFont="1" applyFill="1" applyBorder="1" applyAlignment="1">
      <alignment vertical="center" wrapText="1"/>
    </xf>
    <xf numFmtId="0" fontId="24" fillId="51" borderId="44" xfId="0" applyFont="1" applyFill="1" applyBorder="1" applyAlignment="1">
      <alignment horizontal="center" vertical="center"/>
    </xf>
    <xf numFmtId="0" fontId="24" fillId="51" borderId="55" xfId="0" applyFont="1" applyFill="1" applyBorder="1" applyAlignment="1">
      <alignment horizontal="center" vertical="center" wrapText="1"/>
    </xf>
    <xf numFmtId="0" fontId="24" fillId="51" borderId="43" xfId="0" applyFont="1" applyFill="1" applyBorder="1" applyAlignment="1">
      <alignment horizontal="center" vertical="center" wrapText="1"/>
    </xf>
    <xf numFmtId="0" fontId="25" fillId="52" borderId="3" xfId="0" applyFont="1" applyFill="1" applyBorder="1" applyAlignment="1">
      <alignment horizontal="left" vertical="center"/>
    </xf>
    <xf numFmtId="0" fontId="25" fillId="52" borderId="3" xfId="0" applyFont="1" applyFill="1" applyBorder="1" applyAlignment="1">
      <alignment horizontal="center" vertical="center"/>
    </xf>
    <xf numFmtId="0" fontId="14" fillId="52" borderId="3" xfId="0" applyFont="1" applyFill="1" applyBorder="1" applyAlignment="1">
      <alignment horizontal="center" vertical="center"/>
    </xf>
    <xf numFmtId="0" fontId="14" fillId="52" borderId="4" xfId="0" applyFont="1" applyFill="1" applyBorder="1" applyAlignment="1">
      <alignment horizontal="center" vertical="center"/>
    </xf>
    <xf numFmtId="0" fontId="25" fillId="52" borderId="1" xfId="0" applyFont="1" applyFill="1" applyBorder="1" applyAlignment="1">
      <alignment horizontal="left" vertical="center"/>
    </xf>
    <xf numFmtId="0" fontId="25" fillId="52" borderId="1" xfId="0" applyFont="1" applyFill="1" applyBorder="1" applyAlignment="1">
      <alignment horizontal="center" vertical="center"/>
    </xf>
    <xf numFmtId="0" fontId="14" fillId="52" borderId="1" xfId="0" applyFont="1" applyFill="1" applyBorder="1" applyAlignment="1">
      <alignment horizontal="center" vertical="center"/>
    </xf>
    <xf numFmtId="0" fontId="14" fillId="52" borderId="6" xfId="0" applyFont="1" applyFill="1" applyBorder="1" applyAlignment="1">
      <alignment horizontal="center" vertical="center"/>
    </xf>
    <xf numFmtId="0" fontId="25" fillId="52" borderId="43" xfId="0" applyFont="1" applyFill="1" applyBorder="1" applyAlignment="1">
      <alignment horizontal="left" vertical="center"/>
    </xf>
    <xf numFmtId="0" fontId="25" fillId="52" borderId="43" xfId="0" applyFont="1" applyFill="1" applyBorder="1" applyAlignment="1">
      <alignment horizontal="center" vertical="center"/>
    </xf>
    <xf numFmtId="0" fontId="14" fillId="52" borderId="43" xfId="0" applyFont="1" applyFill="1" applyBorder="1" applyAlignment="1">
      <alignment horizontal="center" vertical="center"/>
    </xf>
    <xf numFmtId="0" fontId="14" fillId="52" borderId="44" xfId="0" applyFont="1" applyFill="1" applyBorder="1" applyAlignment="1">
      <alignment horizontal="center" vertical="center"/>
    </xf>
    <xf numFmtId="0" fontId="25" fillId="52" borderId="8" xfId="0" applyFont="1" applyFill="1" applyBorder="1" applyAlignment="1">
      <alignment horizontal="left" vertical="center"/>
    </xf>
    <xf numFmtId="0" fontId="25" fillId="52" borderId="8" xfId="0" applyFont="1" applyFill="1" applyBorder="1" applyAlignment="1">
      <alignment horizontal="center" vertical="center"/>
    </xf>
    <xf numFmtId="0" fontId="14" fillId="52" borderId="8" xfId="0" applyFont="1" applyFill="1" applyBorder="1" applyAlignment="1">
      <alignment horizontal="center" vertical="center"/>
    </xf>
    <xf numFmtId="0" fontId="14" fillId="52" borderId="9" xfId="0" applyFont="1" applyFill="1" applyBorder="1" applyAlignment="1">
      <alignment horizontal="center" vertical="center"/>
    </xf>
    <xf numFmtId="0" fontId="0" fillId="53" borderId="37" xfId="0" applyFill="1" applyBorder="1"/>
    <xf numFmtId="0" fontId="0" fillId="53" borderId="37" xfId="0" applyFill="1" applyBorder="1" applyAlignment="1">
      <alignment horizontal="right"/>
    </xf>
    <xf numFmtId="0" fontId="0" fillId="53" borderId="1" xfId="0" applyFill="1" applyBorder="1"/>
    <xf numFmtId="0" fontId="0" fillId="53" borderId="1" xfId="0" applyFill="1" applyBorder="1" applyAlignment="1">
      <alignment horizontal="right"/>
    </xf>
    <xf numFmtId="0" fontId="0" fillId="53" borderId="43" xfId="0" applyFill="1" applyBorder="1"/>
    <xf numFmtId="0" fontId="0" fillId="53" borderId="43" xfId="0" applyFill="1" applyBorder="1" applyAlignment="1">
      <alignment horizontal="right"/>
    </xf>
    <xf numFmtId="0" fontId="0" fillId="53" borderId="46" xfId="0" applyFill="1" applyBorder="1"/>
    <xf numFmtId="0" fontId="0" fillId="53" borderId="46" xfId="0" applyFill="1" applyBorder="1" applyAlignment="1">
      <alignment horizontal="right"/>
    </xf>
    <xf numFmtId="0" fontId="1" fillId="54" borderId="18" xfId="0" applyFont="1" applyFill="1" applyBorder="1" applyAlignment="1">
      <alignment horizontal="right"/>
    </xf>
    <xf numFmtId="0" fontId="1" fillId="54" borderId="19" xfId="0" applyFont="1" applyFill="1" applyBorder="1" applyAlignment="1">
      <alignment horizontal="right"/>
    </xf>
    <xf numFmtId="0" fontId="1" fillId="54" borderId="24" xfId="0" applyFont="1" applyFill="1" applyBorder="1"/>
    <xf numFmtId="0" fontId="1" fillId="54" borderId="18" xfId="0" applyFont="1" applyFill="1" applyBorder="1"/>
    <xf numFmtId="0" fontId="0" fillId="54" borderId="53" xfId="0" applyFill="1" applyBorder="1" applyAlignment="1">
      <alignment horizontal="right"/>
    </xf>
    <xf numFmtId="0" fontId="0" fillId="54" borderId="1" xfId="0" applyFill="1" applyBorder="1" applyAlignment="1">
      <alignment horizontal="right"/>
    </xf>
    <xf numFmtId="0" fontId="0" fillId="54" borderId="17" xfId="0" applyFill="1" applyBorder="1" applyAlignment="1">
      <alignment horizontal="right"/>
    </xf>
    <xf numFmtId="0" fontId="0" fillId="54" borderId="18" xfId="0" applyFill="1" applyBorder="1" applyAlignment="1">
      <alignment horizontal="right"/>
    </xf>
    <xf numFmtId="0" fontId="0" fillId="54" borderId="19" xfId="0" applyFill="1" applyBorder="1" applyAlignment="1">
      <alignment horizontal="right"/>
    </xf>
    <xf numFmtId="0" fontId="1" fillId="54" borderId="24" xfId="0" applyFont="1" applyFill="1" applyBorder="1" applyAlignment="1">
      <alignment horizontal="right"/>
    </xf>
    <xf numFmtId="0" fontId="0" fillId="54" borderId="24" xfId="0" applyFill="1" applyBorder="1" applyAlignment="1">
      <alignment horizontal="right"/>
    </xf>
    <xf numFmtId="0" fontId="1" fillId="54" borderId="36" xfId="0" applyFont="1" applyFill="1" applyBorder="1" applyAlignment="1">
      <alignment horizontal="right"/>
    </xf>
    <xf numFmtId="0" fontId="1" fillId="54" borderId="49" xfId="0" applyFont="1" applyFill="1" applyBorder="1" applyAlignment="1">
      <alignment horizontal="right"/>
    </xf>
    <xf numFmtId="0" fontId="51" fillId="0" borderId="1" xfId="0" applyFont="1" applyBorder="1"/>
    <xf numFmtId="0" fontId="65" fillId="0" borderId="1" xfId="0" applyFont="1" applyBorder="1"/>
    <xf numFmtId="0" fontId="65" fillId="0" borderId="0" xfId="0" applyFont="1"/>
    <xf numFmtId="0" fontId="51" fillId="0" borderId="0" xfId="0" applyFont="1"/>
    <xf numFmtId="0" fontId="48" fillId="0" borderId="1" xfId="0" applyFont="1" applyBorder="1"/>
    <xf numFmtId="0" fontId="48" fillId="0" borderId="0" xfId="0" applyFont="1"/>
    <xf numFmtId="0" fontId="66" fillId="0" borderId="0" xfId="0" applyFont="1"/>
    <xf numFmtId="0" fontId="67" fillId="0" borderId="1" xfId="0" applyFont="1" applyBorder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69" fillId="49" borderId="1" xfId="0" applyFont="1" applyFill="1" applyBorder="1"/>
    <xf numFmtId="0" fontId="70" fillId="0" borderId="0" xfId="0" applyFont="1"/>
    <xf numFmtId="0" fontId="0" fillId="55" borderId="1" xfId="0" applyFill="1" applyBorder="1"/>
    <xf numFmtId="0" fontId="0" fillId="55" borderId="1" xfId="0" applyFont="1" applyFill="1" applyBorder="1" applyAlignment="1">
      <alignment horizontal="center" vertical="center"/>
    </xf>
    <xf numFmtId="0" fontId="0" fillId="56" borderId="1" xfId="0" applyFill="1" applyBorder="1"/>
    <xf numFmtId="0" fontId="0" fillId="56" borderId="1" xfId="0" applyFont="1" applyFill="1" applyBorder="1" applyAlignment="1">
      <alignment horizontal="center" vertical="center"/>
    </xf>
    <xf numFmtId="0" fontId="0" fillId="57" borderId="4" xfId="0" applyFont="1" applyFill="1" applyBorder="1" applyAlignment="1">
      <alignment horizontal="center" vertical="center" wrapText="1"/>
    </xf>
    <xf numFmtId="0" fontId="0" fillId="58" borderId="4" xfId="0" applyFont="1" applyFill="1" applyBorder="1" applyAlignment="1">
      <alignment horizontal="center" vertical="center" wrapText="1"/>
    </xf>
    <xf numFmtId="0" fontId="0" fillId="53" borderId="5" xfId="0" applyFill="1" applyBorder="1"/>
    <xf numFmtId="0" fontId="0" fillId="53" borderId="1" xfId="0" applyFont="1" applyFill="1" applyBorder="1" applyAlignment="1">
      <alignment horizontal="right" vertical="center"/>
    </xf>
    <xf numFmtId="0" fontId="0" fillId="53" borderId="1" xfId="0" applyFont="1" applyFill="1" applyBorder="1" applyAlignment="1">
      <alignment horizontal="right"/>
    </xf>
    <xf numFmtId="0" fontId="1" fillId="53" borderId="1" xfId="0" applyFont="1" applyFill="1" applyBorder="1" applyAlignment="1">
      <alignment horizontal="right" vertical="center"/>
    </xf>
    <xf numFmtId="0" fontId="0" fillId="59" borderId="5" xfId="0" applyFill="1" applyBorder="1"/>
    <xf numFmtId="0" fontId="0" fillId="59" borderId="1" xfId="0" applyFill="1" applyBorder="1"/>
    <xf numFmtId="0" fontId="0" fillId="59" borderId="1" xfId="0" applyFill="1" applyBorder="1" applyAlignment="1">
      <alignment horizontal="right"/>
    </xf>
    <xf numFmtId="0" fontId="0" fillId="59" borderId="1" xfId="0" applyFont="1" applyFill="1" applyBorder="1" applyAlignment="1">
      <alignment horizontal="right" vertical="center"/>
    </xf>
    <xf numFmtId="0" fontId="51" fillId="0" borderId="1" xfId="0" applyFont="1" applyBorder="1" applyAlignment="1">
      <alignment horizontal="right"/>
    </xf>
    <xf numFmtId="0" fontId="4" fillId="0" borderId="0" xfId="0" applyFont="1"/>
    <xf numFmtId="0" fontId="51" fillId="0" borderId="1" xfId="0" applyFont="1" applyBorder="1" applyAlignment="1">
      <alignment horizontal="center"/>
    </xf>
    <xf numFmtId="0" fontId="65" fillId="0" borderId="1" xfId="0" applyFont="1" applyBorder="1" applyAlignment="1">
      <alignment horizontal="right"/>
    </xf>
    <xf numFmtId="0" fontId="48" fillId="0" borderId="1" xfId="0" applyFont="1" applyBorder="1" applyAlignment="1">
      <alignment horizontal="right"/>
    </xf>
    <xf numFmtId="0" fontId="69" fillId="0" borderId="8" xfId="0" applyFont="1" applyBorder="1"/>
    <xf numFmtId="0" fontId="69" fillId="0" borderId="1" xfId="0" applyFont="1" applyBorder="1"/>
    <xf numFmtId="0" fontId="69" fillId="0" borderId="1" xfId="0" applyFont="1" applyBorder="1" applyAlignment="1">
      <alignment horizontal="right"/>
    </xf>
    <xf numFmtId="0" fontId="0" fillId="60" borderId="5" xfId="0" applyFill="1" applyBorder="1"/>
    <xf numFmtId="0" fontId="0" fillId="60" borderId="1" xfId="0" applyFill="1" applyBorder="1"/>
    <xf numFmtId="0" fontId="0" fillId="60" borderId="1" xfId="0" applyFill="1" applyBorder="1" applyAlignment="1">
      <alignment horizontal="center" vertical="center"/>
    </xf>
    <xf numFmtId="0" fontId="0" fillId="60" borderId="1" xfId="0" applyFont="1" applyFill="1" applyBorder="1" applyAlignment="1">
      <alignment horizontal="center" vertical="center"/>
    </xf>
    <xf numFmtId="0" fontId="0" fillId="60" borderId="40" xfId="0" applyFont="1" applyFill="1" applyBorder="1" applyAlignment="1">
      <alignment horizontal="center" vertical="center"/>
    </xf>
    <xf numFmtId="0" fontId="0" fillId="61" borderId="5" xfId="0" applyFill="1" applyBorder="1"/>
    <xf numFmtId="0" fontId="0" fillId="61" borderId="1" xfId="0" applyFill="1" applyBorder="1"/>
    <xf numFmtId="0" fontId="0" fillId="61" borderId="1" xfId="0" applyFill="1" applyBorder="1" applyAlignment="1">
      <alignment horizontal="center" vertical="center"/>
    </xf>
    <xf numFmtId="0" fontId="0" fillId="61" borderId="1" xfId="0" applyFont="1" applyFill="1" applyBorder="1" applyAlignment="1">
      <alignment horizontal="center" vertical="center"/>
    </xf>
    <xf numFmtId="0" fontId="0" fillId="61" borderId="40" xfId="0" applyFont="1" applyFill="1" applyBorder="1" applyAlignment="1">
      <alignment horizontal="center" vertical="center"/>
    </xf>
    <xf numFmtId="0" fontId="0" fillId="62" borderId="34" xfId="0" applyFill="1" applyBorder="1"/>
    <xf numFmtId="0" fontId="0" fillId="62" borderId="33" xfId="0" applyFill="1" applyBorder="1"/>
    <xf numFmtId="0" fontId="0" fillId="62" borderId="53" xfId="0" applyFill="1" applyBorder="1"/>
    <xf numFmtId="0" fontId="0" fillId="62" borderId="1" xfId="0" applyFill="1" applyBorder="1"/>
    <xf numFmtId="0" fontId="0" fillId="62" borderId="1" xfId="0" applyFill="1" applyBorder="1" applyAlignment="1">
      <alignment horizontal="center" vertical="center"/>
    </xf>
    <xf numFmtId="0" fontId="0" fillId="62" borderId="1" xfId="0" applyFont="1" applyFill="1" applyBorder="1" applyAlignment="1">
      <alignment horizontal="center" vertical="center"/>
    </xf>
    <xf numFmtId="0" fontId="0" fillId="62" borderId="40" xfId="0" applyFont="1" applyFill="1" applyBorder="1" applyAlignment="1">
      <alignment horizontal="center" vertical="center"/>
    </xf>
    <xf numFmtId="0" fontId="0" fillId="62" borderId="5" xfId="0" applyFill="1" applyBorder="1"/>
    <xf numFmtId="0" fontId="0" fillId="63" borderId="34" xfId="0" applyFill="1" applyBorder="1"/>
    <xf numFmtId="0" fontId="0" fillId="63" borderId="33" xfId="0" applyFill="1" applyBorder="1"/>
    <xf numFmtId="0" fontId="0" fillId="63" borderId="53" xfId="0" applyFill="1" applyBorder="1"/>
    <xf numFmtId="0" fontId="0" fillId="63" borderId="1" xfId="0" applyFill="1" applyBorder="1"/>
    <xf numFmtId="0" fontId="0" fillId="63" borderId="1" xfId="0" applyFill="1" applyBorder="1" applyAlignment="1">
      <alignment horizontal="center" vertical="center"/>
    </xf>
    <xf numFmtId="0" fontId="0" fillId="63" borderId="1" xfId="0" applyFont="1" applyFill="1" applyBorder="1" applyAlignment="1">
      <alignment horizontal="center" vertical="center"/>
    </xf>
    <xf numFmtId="0" fontId="0" fillId="63" borderId="40" xfId="0" applyFont="1" applyFill="1" applyBorder="1" applyAlignment="1">
      <alignment horizontal="center" vertical="center"/>
    </xf>
    <xf numFmtId="0" fontId="0" fillId="63" borderId="5" xfId="0" applyFill="1" applyBorder="1"/>
    <xf numFmtId="0" fontId="0" fillId="64" borderId="5" xfId="0" applyFill="1" applyBorder="1"/>
    <xf numFmtId="0" fontId="0" fillId="64" borderId="1" xfId="0" applyFill="1" applyBorder="1"/>
    <xf numFmtId="0" fontId="0" fillId="64" borderId="1" xfId="0" applyFill="1" applyBorder="1" applyAlignment="1">
      <alignment horizontal="center" vertical="center"/>
    </xf>
    <xf numFmtId="0" fontId="0" fillId="64" borderId="1" xfId="0" applyFont="1" applyFill="1" applyBorder="1" applyAlignment="1">
      <alignment horizontal="center" vertical="center"/>
    </xf>
    <xf numFmtId="0" fontId="0" fillId="64" borderId="40" xfId="0" applyFont="1" applyFill="1" applyBorder="1" applyAlignment="1">
      <alignment horizontal="center" vertical="center"/>
    </xf>
    <xf numFmtId="0" fontId="0" fillId="65" borderId="5" xfId="0" applyFill="1" applyBorder="1"/>
    <xf numFmtId="0" fontId="0" fillId="65" borderId="1" xfId="0" applyFill="1" applyBorder="1"/>
    <xf numFmtId="0" fontId="0" fillId="65" borderId="1" xfId="0" applyFill="1" applyBorder="1" applyAlignment="1">
      <alignment horizontal="center" vertical="center"/>
    </xf>
    <xf numFmtId="0" fontId="0" fillId="65" borderId="1" xfId="0" applyFont="1" applyFill="1" applyBorder="1" applyAlignment="1">
      <alignment horizontal="center" vertical="center"/>
    </xf>
    <xf numFmtId="0" fontId="0" fillId="65" borderId="40" xfId="0" applyFont="1" applyFill="1" applyBorder="1" applyAlignment="1">
      <alignment horizontal="center" vertical="center"/>
    </xf>
    <xf numFmtId="0" fontId="0" fillId="66" borderId="5" xfId="0" applyFill="1" applyBorder="1"/>
    <xf numFmtId="0" fontId="0" fillId="66" borderId="1" xfId="0" applyFill="1" applyBorder="1"/>
    <xf numFmtId="0" fontId="0" fillId="66" borderId="1" xfId="0" applyFill="1" applyBorder="1" applyAlignment="1">
      <alignment horizontal="center" vertical="center"/>
    </xf>
    <xf numFmtId="0" fontId="0" fillId="66" borderId="1" xfId="0" applyFont="1" applyFill="1" applyBorder="1" applyAlignment="1">
      <alignment horizontal="center" vertical="center"/>
    </xf>
    <xf numFmtId="0" fontId="0" fillId="66" borderId="40" xfId="0" applyFont="1" applyFill="1" applyBorder="1" applyAlignment="1">
      <alignment horizontal="center" vertical="center"/>
    </xf>
    <xf numFmtId="0" fontId="0" fillId="67" borderId="5" xfId="0" applyFill="1" applyBorder="1"/>
    <xf numFmtId="0" fontId="0" fillId="67" borderId="1" xfId="0" applyFill="1" applyBorder="1"/>
    <xf numFmtId="0" fontId="0" fillId="67" borderId="1" xfId="0" applyFill="1" applyBorder="1" applyAlignment="1">
      <alignment horizontal="center" vertical="center"/>
    </xf>
    <xf numFmtId="0" fontId="0" fillId="67" borderId="1" xfId="0" applyFont="1" applyFill="1" applyBorder="1" applyAlignment="1">
      <alignment horizontal="center" vertical="center"/>
    </xf>
    <xf numFmtId="0" fontId="0" fillId="67" borderId="40" xfId="0" applyFont="1" applyFill="1" applyBorder="1" applyAlignment="1">
      <alignment horizontal="center" vertical="center"/>
    </xf>
    <xf numFmtId="0" fontId="0" fillId="68" borderId="5" xfId="0" applyFill="1" applyBorder="1"/>
    <xf numFmtId="0" fontId="0" fillId="68" borderId="1" xfId="0" applyFill="1" applyBorder="1"/>
    <xf numFmtId="0" fontId="0" fillId="68" borderId="1" xfId="0" applyFill="1" applyBorder="1" applyAlignment="1">
      <alignment horizontal="center" vertical="center"/>
    </xf>
    <xf numFmtId="0" fontId="0" fillId="68" borderId="1" xfId="0" applyFont="1" applyFill="1" applyBorder="1" applyAlignment="1">
      <alignment horizontal="center" vertical="center"/>
    </xf>
    <xf numFmtId="0" fontId="0" fillId="68" borderId="40" xfId="0" applyFont="1" applyFill="1" applyBorder="1" applyAlignment="1">
      <alignment horizontal="center" vertical="center"/>
    </xf>
    <xf numFmtId="0" fontId="0" fillId="69" borderId="5" xfId="0" applyFill="1" applyBorder="1"/>
    <xf numFmtId="0" fontId="0" fillId="69" borderId="1" xfId="0" applyFill="1" applyBorder="1"/>
    <xf numFmtId="0" fontId="0" fillId="69" borderId="1" xfId="0" applyFill="1" applyBorder="1" applyAlignment="1">
      <alignment horizontal="center" vertical="center"/>
    </xf>
    <xf numFmtId="0" fontId="0" fillId="69" borderId="1" xfId="0" applyFont="1" applyFill="1" applyBorder="1" applyAlignment="1">
      <alignment horizontal="center" vertical="center"/>
    </xf>
    <xf numFmtId="0" fontId="0" fillId="69" borderId="40" xfId="0" applyFont="1" applyFill="1" applyBorder="1" applyAlignment="1">
      <alignment horizontal="center" vertical="center"/>
    </xf>
    <xf numFmtId="0" fontId="0" fillId="70" borderId="5" xfId="0" applyFill="1" applyBorder="1"/>
    <xf numFmtId="0" fontId="0" fillId="70" borderId="1" xfId="0" applyFill="1" applyBorder="1"/>
    <xf numFmtId="0" fontId="0" fillId="70" borderId="1" xfId="0" applyFill="1" applyBorder="1" applyAlignment="1">
      <alignment horizontal="center" vertical="center"/>
    </xf>
    <xf numFmtId="0" fontId="0" fillId="70" borderId="1" xfId="0" applyFont="1" applyFill="1" applyBorder="1" applyAlignment="1">
      <alignment horizontal="center" vertical="center"/>
    </xf>
    <xf numFmtId="0" fontId="0" fillId="70" borderId="40" xfId="0" applyFont="1" applyFill="1" applyBorder="1" applyAlignment="1">
      <alignment horizontal="center" vertical="center"/>
    </xf>
    <xf numFmtId="0" fontId="0" fillId="73" borderId="4" xfId="0" applyFont="1" applyFill="1" applyBorder="1" applyAlignment="1">
      <alignment horizontal="center" vertical="center" wrapText="1"/>
    </xf>
    <xf numFmtId="0" fontId="1" fillId="73" borderId="8" xfId="0" applyFont="1" applyFill="1" applyBorder="1" applyAlignment="1">
      <alignment horizontal="center" vertical="center"/>
    </xf>
    <xf numFmtId="0" fontId="1" fillId="73" borderId="8" xfId="0" applyFont="1" applyFill="1" applyBorder="1" applyAlignment="1">
      <alignment horizontal="center" vertical="center" wrapText="1"/>
    </xf>
    <xf numFmtId="0" fontId="0" fillId="73" borderId="8" xfId="0" applyFont="1" applyFill="1" applyBorder="1" applyAlignment="1">
      <alignment horizontal="center" vertical="center"/>
    </xf>
    <xf numFmtId="0" fontId="0" fillId="73" borderId="8" xfId="0" applyFont="1" applyFill="1" applyBorder="1" applyAlignment="1">
      <alignment horizontal="center" vertical="center" wrapText="1"/>
    </xf>
    <xf numFmtId="0" fontId="0" fillId="73" borderId="9" xfId="0" applyFont="1" applyFill="1" applyBorder="1" applyAlignment="1">
      <alignment horizontal="center" vertical="center"/>
    </xf>
    <xf numFmtId="0" fontId="14" fillId="7" borderId="6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1" fillId="0" borderId="0" xfId="0" applyFont="1"/>
    <xf numFmtId="0" fontId="72" fillId="0" borderId="0" xfId="0" applyFont="1"/>
    <xf numFmtId="0" fontId="30" fillId="0" borderId="0" xfId="0" applyFont="1"/>
    <xf numFmtId="0" fontId="71" fillId="2" borderId="0" xfId="0" applyFont="1" applyFill="1"/>
    <xf numFmtId="0" fontId="72" fillId="74" borderId="1" xfId="0" applyFont="1" applyFill="1" applyBorder="1" applyAlignment="1">
      <alignment wrapText="1"/>
    </xf>
    <xf numFmtId="0" fontId="72" fillId="74" borderId="1" xfId="0" applyFont="1" applyFill="1" applyBorder="1"/>
    <xf numFmtId="0" fontId="72" fillId="74" borderId="6" xfId="0" applyFont="1" applyFill="1" applyBorder="1"/>
    <xf numFmtId="0" fontId="30" fillId="75" borderId="1" xfId="0" applyFont="1" applyFill="1" applyBorder="1"/>
    <xf numFmtId="0" fontId="30" fillId="75" borderId="6" xfId="0" applyFont="1" applyFill="1" applyBorder="1"/>
    <xf numFmtId="0" fontId="72" fillId="2" borderId="0" xfId="0" applyFont="1" applyFill="1"/>
    <xf numFmtId="0" fontId="72" fillId="74" borderId="1" xfId="0" applyFont="1" applyFill="1" applyBorder="1" applyAlignment="1">
      <alignment horizontal="center"/>
    </xf>
    <xf numFmtId="0" fontId="72" fillId="76" borderId="1" xfId="0" applyFont="1" applyFill="1" applyBorder="1" applyAlignment="1">
      <alignment wrapText="1"/>
    </xf>
    <xf numFmtId="0" fontId="72" fillId="76" borderId="1" xfId="0" applyFont="1" applyFill="1" applyBorder="1" applyAlignment="1">
      <alignment horizontal="center"/>
    </xf>
    <xf numFmtId="0" fontId="30" fillId="75" borderId="1" xfId="0" applyFont="1" applyFill="1" applyBorder="1" applyAlignment="1">
      <alignment horizontal="center"/>
    </xf>
    <xf numFmtId="0" fontId="30" fillId="34" borderId="8" xfId="0" applyFont="1" applyFill="1" applyBorder="1" applyAlignment="1">
      <alignment vertical="center"/>
    </xf>
    <xf numFmtId="0" fontId="30" fillId="34" borderId="9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71" fillId="0" borderId="0" xfId="0" applyFont="1" applyAlignment="1">
      <alignment wrapText="1"/>
    </xf>
    <xf numFmtId="0" fontId="5" fillId="77" borderId="2" xfId="0" applyFont="1" applyFill="1" applyBorder="1" applyAlignment="1">
      <alignment vertical="center" wrapText="1"/>
    </xf>
    <xf numFmtId="0" fontId="5" fillId="77" borderId="3" xfId="0" applyFont="1" applyFill="1" applyBorder="1" applyAlignment="1">
      <alignment vertical="center" wrapText="1"/>
    </xf>
    <xf numFmtId="0" fontId="5" fillId="77" borderId="4" xfId="0" applyFont="1" applyFill="1" applyBorder="1" applyAlignment="1">
      <alignment vertical="center" wrapText="1"/>
    </xf>
    <xf numFmtId="0" fontId="5" fillId="77" borderId="25" xfId="0" applyFont="1" applyFill="1" applyBorder="1" applyAlignment="1">
      <alignment vertical="center" wrapText="1"/>
    </xf>
    <xf numFmtId="0" fontId="5" fillId="77" borderId="20" xfId="0" applyFont="1" applyFill="1" applyBorder="1" applyAlignment="1">
      <alignment vertical="center" wrapText="1"/>
    </xf>
    <xf numFmtId="0" fontId="0" fillId="77" borderId="21" xfId="0" applyFill="1" applyBorder="1"/>
    <xf numFmtId="0" fontId="5" fillId="77" borderId="5" xfId="0" applyFont="1" applyFill="1" applyBorder="1" applyAlignment="1">
      <alignment vertical="center" wrapText="1"/>
    </xf>
    <xf numFmtId="0" fontId="5" fillId="77" borderId="1" xfId="0" applyFont="1" applyFill="1" applyBorder="1" applyAlignment="1">
      <alignment vertical="center" wrapText="1"/>
    </xf>
    <xf numFmtId="0" fontId="5" fillId="77" borderId="6" xfId="0" applyFont="1" applyFill="1" applyBorder="1" applyAlignment="1">
      <alignment vertical="center" wrapText="1"/>
    </xf>
    <xf numFmtId="0" fontId="5" fillId="77" borderId="26" xfId="0" applyFont="1" applyFill="1" applyBorder="1" applyAlignment="1">
      <alignment vertical="center" wrapText="1"/>
    </xf>
    <xf numFmtId="0" fontId="5" fillId="77" borderId="22" xfId="0" applyFont="1" applyFill="1" applyBorder="1" applyAlignment="1">
      <alignment vertical="center" wrapText="1"/>
    </xf>
    <xf numFmtId="0" fontId="0" fillId="77" borderId="23" xfId="0" applyFill="1" applyBorder="1"/>
    <xf numFmtId="0" fontId="5" fillId="77" borderId="7" xfId="0" applyFont="1" applyFill="1" applyBorder="1" applyAlignment="1">
      <alignment vertical="center" wrapText="1"/>
    </xf>
    <xf numFmtId="0" fontId="5" fillId="77" borderId="8" xfId="0" applyFont="1" applyFill="1" applyBorder="1" applyAlignment="1">
      <alignment vertical="center" wrapText="1"/>
    </xf>
    <xf numFmtId="0" fontId="5" fillId="77" borderId="9" xfId="0" applyFont="1" applyFill="1" applyBorder="1" applyAlignment="1">
      <alignment vertical="center" wrapText="1"/>
    </xf>
    <xf numFmtId="0" fontId="5" fillId="77" borderId="27" xfId="0" applyFont="1" applyFill="1" applyBorder="1" applyAlignment="1">
      <alignment vertical="center" wrapText="1"/>
    </xf>
    <xf numFmtId="0" fontId="5" fillId="77" borderId="28" xfId="0" applyFont="1" applyFill="1" applyBorder="1" applyAlignment="1">
      <alignment vertical="center" wrapText="1"/>
    </xf>
    <xf numFmtId="0" fontId="0" fillId="77" borderId="29" xfId="0" applyFill="1" applyBorder="1"/>
    <xf numFmtId="0" fontId="71" fillId="59" borderId="2" xfId="0" applyFont="1" applyFill="1" applyBorder="1"/>
    <xf numFmtId="0" fontId="71" fillId="59" borderId="73" xfId="0" applyFont="1" applyFill="1" applyBorder="1"/>
    <xf numFmtId="0" fontId="71" fillId="59" borderId="136" xfId="0" applyFont="1" applyFill="1" applyBorder="1"/>
    <xf numFmtId="0" fontId="71" fillId="59" borderId="137" xfId="0" applyFont="1" applyFill="1" applyBorder="1"/>
    <xf numFmtId="0" fontId="71" fillId="59" borderId="138" xfId="0" applyFont="1" applyFill="1" applyBorder="1"/>
    <xf numFmtId="0" fontId="71" fillId="59" borderId="5" xfId="0" applyFont="1" applyFill="1" applyBorder="1"/>
    <xf numFmtId="0" fontId="71" fillId="59" borderId="63" xfId="0" applyFont="1" applyFill="1" applyBorder="1"/>
    <xf numFmtId="0" fontId="71" fillId="59" borderId="113" xfId="0" applyFont="1" applyFill="1" applyBorder="1"/>
    <xf numFmtId="0" fontId="71" fillId="59" borderId="22" xfId="0" applyFont="1" applyFill="1" applyBorder="1"/>
    <xf numFmtId="0" fontId="71" fillId="59" borderId="23" xfId="0" applyFont="1" applyFill="1" applyBorder="1"/>
    <xf numFmtId="0" fontId="71" fillId="59" borderId="42" xfId="0" applyFont="1" applyFill="1" applyBorder="1"/>
    <xf numFmtId="0" fontId="71" fillId="59" borderId="75" xfId="0" applyFont="1" applyFill="1" applyBorder="1"/>
    <xf numFmtId="0" fontId="71" fillId="59" borderId="139" xfId="0" applyFont="1" applyFill="1" applyBorder="1"/>
    <xf numFmtId="0" fontId="71" fillId="59" borderId="28" xfId="0" applyFont="1" applyFill="1" applyBorder="1"/>
    <xf numFmtId="0" fontId="71" fillId="59" borderId="29" xfId="0" applyFont="1" applyFill="1" applyBorder="1"/>
    <xf numFmtId="0" fontId="71" fillId="59" borderId="39" xfId="0" applyFont="1" applyFill="1" applyBorder="1"/>
    <xf numFmtId="0" fontId="71" fillId="59" borderId="74" xfId="0" applyFont="1" applyFill="1" applyBorder="1"/>
    <xf numFmtId="0" fontId="71" fillId="59" borderId="45" xfId="0" applyFont="1" applyFill="1" applyBorder="1"/>
    <xf numFmtId="0" fontId="71" fillId="59" borderId="89" xfId="0" applyFont="1" applyFill="1" applyBorder="1"/>
    <xf numFmtId="0" fontId="71" fillId="59" borderId="108" xfId="0" applyFont="1" applyFill="1" applyBorder="1"/>
    <xf numFmtId="0" fontId="71" fillId="59" borderId="140" xfId="0" applyFont="1" applyFill="1" applyBorder="1"/>
    <xf numFmtId="0" fontId="71" fillId="59" borderId="109" xfId="0" applyFont="1" applyFill="1" applyBorder="1"/>
    <xf numFmtId="0" fontId="48" fillId="0" borderId="117" xfId="0" applyFont="1" applyBorder="1"/>
    <xf numFmtId="0" fontId="48" fillId="0" borderId="31" xfId="0" applyFont="1" applyBorder="1"/>
    <xf numFmtId="0" fontId="48" fillId="0" borderId="32" xfId="0" applyFont="1" applyBorder="1"/>
    <xf numFmtId="0" fontId="67" fillId="0" borderId="117" xfId="0" applyFont="1" applyBorder="1"/>
    <xf numFmtId="0" fontId="67" fillId="0" borderId="31" xfId="0" applyFont="1" applyBorder="1"/>
    <xf numFmtId="0" fontId="67" fillId="0" borderId="32" xfId="0" applyFont="1" applyBorder="1"/>
    <xf numFmtId="0" fontId="68" fillId="0" borderId="117" xfId="0" applyFont="1" applyBorder="1"/>
    <xf numFmtId="0" fontId="68" fillId="0" borderId="31" xfId="0" applyFont="1" applyBorder="1"/>
    <xf numFmtId="0" fontId="68" fillId="0" borderId="32" xfId="0" applyFont="1" applyBorder="1"/>
    <xf numFmtId="0" fontId="68" fillId="0" borderId="14" xfId="0" applyFont="1" applyBorder="1"/>
    <xf numFmtId="0" fontId="68" fillId="0" borderId="13" xfId="0" applyFont="1" applyBorder="1"/>
    <xf numFmtId="0" fontId="51" fillId="78" borderId="18" xfId="0" applyFont="1" applyFill="1" applyBorder="1"/>
    <xf numFmtId="0" fontId="51" fillId="78" borderId="19" xfId="0" applyFont="1" applyFill="1" applyBorder="1"/>
    <xf numFmtId="0" fontId="71" fillId="79" borderId="2" xfId="0" applyFont="1" applyFill="1" applyBorder="1"/>
    <xf numFmtId="0" fontId="71" fillId="79" borderId="3" xfId="0" applyFont="1" applyFill="1" applyBorder="1" applyAlignment="1">
      <alignment wrapText="1"/>
    </xf>
    <xf numFmtId="0" fontId="71" fillId="79" borderId="3" xfId="0" applyFont="1" applyFill="1" applyBorder="1"/>
    <xf numFmtId="0" fontId="71" fillId="79" borderId="4" xfId="0" applyFont="1" applyFill="1" applyBorder="1"/>
    <xf numFmtId="0" fontId="71" fillId="79" borderId="5" xfId="0" applyFont="1" applyFill="1" applyBorder="1"/>
    <xf numFmtId="0" fontId="71" fillId="79" borderId="1" xfId="0" applyFont="1" applyFill="1" applyBorder="1" applyAlignment="1">
      <alignment wrapText="1"/>
    </xf>
    <xf numFmtId="0" fontId="71" fillId="79" borderId="1" xfId="0" applyFont="1" applyFill="1" applyBorder="1"/>
    <xf numFmtId="0" fontId="71" fillId="79" borderId="6" xfId="0" applyFont="1" applyFill="1" applyBorder="1"/>
    <xf numFmtId="0" fontId="71" fillId="79" borderId="34" xfId="0" applyFont="1" applyFill="1" applyBorder="1"/>
    <xf numFmtId="0" fontId="71" fillId="79" borderId="53" xfId="0" applyFont="1" applyFill="1" applyBorder="1" applyAlignment="1">
      <alignment wrapText="1"/>
    </xf>
    <xf numFmtId="0" fontId="73" fillId="80" borderId="59" xfId="0" applyFont="1" applyFill="1" applyBorder="1" applyAlignment="1">
      <alignment horizontal="center" vertical="center"/>
    </xf>
    <xf numFmtId="0" fontId="73" fillId="80" borderId="36" xfId="0" applyFont="1" applyFill="1" applyBorder="1" applyAlignment="1">
      <alignment horizontal="center" vertical="center" wrapText="1"/>
    </xf>
    <xf numFmtId="0" fontId="74" fillId="80" borderId="36" xfId="0" applyFont="1" applyFill="1" applyBorder="1" applyAlignment="1">
      <alignment textRotation="90" wrapText="1"/>
    </xf>
    <xf numFmtId="0" fontId="72" fillId="80" borderId="49" xfId="0" applyFont="1" applyFill="1" applyBorder="1" applyAlignment="1">
      <alignment horizontal="center" vertical="center" wrapText="1"/>
    </xf>
    <xf numFmtId="0" fontId="10" fillId="81" borderId="7" xfId="0" applyFont="1" applyFill="1" applyBorder="1" applyAlignment="1">
      <alignment horizontal="center" vertical="center"/>
    </xf>
    <xf numFmtId="0" fontId="10" fillId="81" borderId="8" xfId="0" applyFont="1" applyFill="1" applyBorder="1" applyAlignment="1">
      <alignment horizontal="center" vertical="center"/>
    </xf>
    <xf numFmtId="0" fontId="10" fillId="81" borderId="9" xfId="0" applyFont="1" applyFill="1" applyBorder="1" applyAlignment="1">
      <alignment horizontal="center" vertical="center"/>
    </xf>
    <xf numFmtId="3" fontId="52" fillId="81" borderId="113" xfId="0" applyNumberFormat="1" applyFont="1" applyFill="1" applyBorder="1" applyAlignment="1">
      <alignment horizontal="center" vertical="center" wrapText="1"/>
    </xf>
    <xf numFmtId="3" fontId="52" fillId="81" borderId="22" xfId="0" applyNumberFormat="1" applyFont="1" applyFill="1" applyBorder="1" applyAlignment="1">
      <alignment horizontal="center" vertical="center" wrapText="1"/>
    </xf>
    <xf numFmtId="3" fontId="52" fillId="81" borderId="23" xfId="0" applyNumberFormat="1" applyFont="1" applyFill="1" applyBorder="1" applyAlignment="1">
      <alignment horizontal="center" vertical="center" wrapText="1"/>
    </xf>
    <xf numFmtId="4" fontId="52" fillId="81" borderId="113" xfId="0" applyNumberFormat="1" applyFont="1" applyFill="1" applyBorder="1" applyAlignment="1">
      <alignment horizontal="center" vertical="center" wrapText="1"/>
    </xf>
    <xf numFmtId="4" fontId="52" fillId="81" borderId="22" xfId="0" applyNumberFormat="1" applyFont="1" applyFill="1" applyBorder="1" applyAlignment="1">
      <alignment horizontal="center" vertical="center" wrapText="1"/>
    </xf>
    <xf numFmtId="4" fontId="52" fillId="81" borderId="23" xfId="0" applyNumberFormat="1" applyFont="1" applyFill="1" applyBorder="1" applyAlignment="1">
      <alignment horizontal="center" vertical="center" wrapText="1"/>
    </xf>
    <xf numFmtId="3" fontId="52" fillId="81" borderId="112" xfId="0" applyNumberFormat="1" applyFont="1" applyFill="1" applyBorder="1" applyAlignment="1">
      <alignment horizontal="center" vertical="center"/>
    </xf>
    <xf numFmtId="3" fontId="52" fillId="81" borderId="20" xfId="0" applyNumberFormat="1" applyFont="1" applyFill="1" applyBorder="1" applyAlignment="1">
      <alignment horizontal="center" vertical="center"/>
    </xf>
    <xf numFmtId="3" fontId="52" fillId="81" borderId="21" xfId="0" applyNumberFormat="1" applyFont="1" applyFill="1" applyBorder="1" applyAlignment="1">
      <alignment horizontal="center" vertical="center" wrapText="1"/>
    </xf>
    <xf numFmtId="0" fontId="52" fillId="81" borderId="20" xfId="0" applyFont="1" applyFill="1" applyBorder="1" applyAlignment="1">
      <alignment horizontal="center" vertical="center"/>
    </xf>
    <xf numFmtId="4" fontId="52" fillId="81" borderId="112" xfId="0" applyNumberFormat="1" applyFont="1" applyFill="1" applyBorder="1" applyAlignment="1">
      <alignment horizontal="center" vertical="center" wrapText="1"/>
    </xf>
    <xf numFmtId="4" fontId="52" fillId="81" borderId="20" xfId="0" applyNumberFormat="1" applyFont="1" applyFill="1" applyBorder="1" applyAlignment="1">
      <alignment horizontal="center" vertical="center" wrapText="1"/>
    </xf>
    <xf numFmtId="4" fontId="52" fillId="81" borderId="21" xfId="0" applyNumberFormat="1" applyFont="1" applyFill="1" applyBorder="1" applyAlignment="1">
      <alignment horizontal="center" vertical="center" wrapText="1"/>
    </xf>
    <xf numFmtId="3" fontId="52" fillId="81" borderId="117" xfId="0" applyNumberFormat="1" applyFont="1" applyFill="1" applyBorder="1" applyAlignment="1">
      <alignment horizontal="center" vertical="center"/>
    </xf>
    <xf numFmtId="3" fontId="52" fillId="81" borderId="31" xfId="0" applyNumberFormat="1" applyFont="1" applyFill="1" applyBorder="1" applyAlignment="1">
      <alignment horizontal="center" vertical="center"/>
    </xf>
    <xf numFmtId="3" fontId="52" fillId="81" borderId="32" xfId="0" applyNumberFormat="1" applyFont="1" applyFill="1" applyBorder="1" applyAlignment="1">
      <alignment horizontal="center" vertical="center" wrapText="1"/>
    </xf>
    <xf numFmtId="0" fontId="52" fillId="81" borderId="31" xfId="0" applyFont="1" applyFill="1" applyBorder="1" applyAlignment="1">
      <alignment horizontal="center" vertical="center"/>
    </xf>
    <xf numFmtId="4" fontId="52" fillId="81" borderId="117" xfId="0" applyNumberFormat="1" applyFont="1" applyFill="1" applyBorder="1" applyAlignment="1">
      <alignment horizontal="center" vertical="center" wrapText="1"/>
    </xf>
    <xf numFmtId="4" fontId="52" fillId="81" borderId="31" xfId="0" applyNumberFormat="1" applyFont="1" applyFill="1" applyBorder="1" applyAlignment="1">
      <alignment horizontal="center" vertical="center" wrapText="1"/>
    </xf>
    <xf numFmtId="4" fontId="52" fillId="81" borderId="32" xfId="0" applyNumberFormat="1" applyFont="1" applyFill="1" applyBorder="1" applyAlignment="1">
      <alignment horizontal="center" vertical="center" wrapText="1"/>
    </xf>
    <xf numFmtId="3" fontId="52" fillId="81" borderId="25" xfId="0" applyNumberFormat="1" applyFont="1" applyFill="1" applyBorder="1" applyAlignment="1">
      <alignment horizontal="center" vertical="center" wrapText="1"/>
    </xf>
    <xf numFmtId="3" fontId="52" fillId="81" borderId="20" xfId="0" applyNumberFormat="1" applyFont="1" applyFill="1" applyBorder="1" applyAlignment="1">
      <alignment horizontal="center" vertical="center" wrapText="1"/>
    </xf>
    <xf numFmtId="3" fontId="60" fillId="81" borderId="121" xfId="0" applyNumberFormat="1" applyFont="1" applyFill="1" applyBorder="1" applyAlignment="1">
      <alignment horizontal="center" vertical="center" wrapText="1"/>
    </xf>
    <xf numFmtId="3" fontId="60" fillId="81" borderId="116" xfId="0" applyNumberFormat="1" applyFont="1" applyFill="1" applyBorder="1" applyAlignment="1">
      <alignment horizontal="center" vertical="center" wrapText="1"/>
    </xf>
    <xf numFmtId="3" fontId="52" fillId="81" borderId="116" xfId="0" applyNumberFormat="1" applyFont="1" applyFill="1" applyBorder="1" applyAlignment="1">
      <alignment horizontal="center" vertical="center" wrapText="1"/>
    </xf>
    <xf numFmtId="4" fontId="52" fillId="81" borderId="116" xfId="0" applyNumberFormat="1" applyFont="1" applyFill="1" applyBorder="1" applyAlignment="1">
      <alignment horizontal="center" vertical="center" wrapText="1"/>
    </xf>
    <xf numFmtId="4" fontId="52" fillId="81" borderId="114" xfId="0" applyNumberFormat="1" applyFont="1" applyFill="1" applyBorder="1" applyAlignment="1">
      <alignment horizontal="center" vertical="center" wrapText="1"/>
    </xf>
    <xf numFmtId="3" fontId="52" fillId="81" borderId="30" xfId="0" applyNumberFormat="1" applyFont="1" applyFill="1" applyBorder="1" applyAlignment="1">
      <alignment horizontal="center" vertical="center"/>
    </xf>
    <xf numFmtId="3" fontId="52" fillId="81" borderId="123" xfId="0" applyNumberFormat="1" applyFont="1" applyFill="1" applyBorder="1" applyAlignment="1">
      <alignment horizontal="center" vertical="center"/>
    </xf>
    <xf numFmtId="3" fontId="52" fillId="81" borderId="122" xfId="0" applyNumberFormat="1" applyFont="1" applyFill="1" applyBorder="1" applyAlignment="1">
      <alignment horizontal="center" vertical="center" wrapText="1"/>
    </xf>
    <xf numFmtId="3" fontId="52" fillId="81" borderId="31" xfId="0" applyNumberFormat="1" applyFont="1" applyFill="1" applyBorder="1" applyAlignment="1">
      <alignment horizontal="center" vertical="center" wrapText="1"/>
    </xf>
    <xf numFmtId="0" fontId="10" fillId="82" borderId="7" xfId="0" applyFont="1" applyFill="1" applyBorder="1" applyAlignment="1">
      <alignment horizontal="center" vertical="center"/>
    </xf>
    <xf numFmtId="0" fontId="10" fillId="82" borderId="8" xfId="0" applyFont="1" applyFill="1" applyBorder="1" applyAlignment="1">
      <alignment horizontal="center" vertical="center"/>
    </xf>
    <xf numFmtId="0" fontId="10" fillId="82" borderId="9" xfId="0" applyFont="1" applyFill="1" applyBorder="1" applyAlignment="1">
      <alignment horizontal="center" vertical="center"/>
    </xf>
    <xf numFmtId="49" fontId="7" fillId="82" borderId="23" xfId="0" applyNumberFormat="1" applyFont="1" applyFill="1" applyBorder="1" applyAlignment="1">
      <alignment horizontal="center" vertical="center" wrapText="1"/>
    </xf>
    <xf numFmtId="3" fontId="52" fillId="82" borderId="113" xfId="0" applyNumberFormat="1" applyFont="1" applyFill="1" applyBorder="1" applyAlignment="1">
      <alignment horizontal="center" vertical="center" wrapText="1"/>
    </xf>
    <xf numFmtId="3" fontId="52" fillId="82" borderId="22" xfId="0" applyNumberFormat="1" applyFont="1" applyFill="1" applyBorder="1" applyAlignment="1">
      <alignment horizontal="center" vertical="center" wrapText="1"/>
    </xf>
    <xf numFmtId="3" fontId="52" fillId="82" borderId="23" xfId="0" applyNumberFormat="1" applyFont="1" applyFill="1" applyBorder="1" applyAlignment="1">
      <alignment horizontal="center" vertical="center" wrapText="1"/>
    </xf>
    <xf numFmtId="4" fontId="52" fillId="82" borderId="113" xfId="0" applyNumberFormat="1" applyFont="1" applyFill="1" applyBorder="1" applyAlignment="1">
      <alignment horizontal="center" vertical="center" wrapText="1"/>
    </xf>
    <xf numFmtId="4" fontId="52" fillId="82" borderId="22" xfId="0" applyNumberFormat="1" applyFont="1" applyFill="1" applyBorder="1" applyAlignment="1">
      <alignment horizontal="center" vertical="center" wrapText="1"/>
    </xf>
    <xf numFmtId="4" fontId="52" fillId="82" borderId="23" xfId="0" applyNumberFormat="1" applyFont="1" applyFill="1" applyBorder="1" applyAlignment="1">
      <alignment horizontal="center" vertical="center" wrapText="1"/>
    </xf>
    <xf numFmtId="49" fontId="7" fillId="82" borderId="107" xfId="0" applyNumberFormat="1" applyFont="1" applyFill="1" applyBorder="1" applyAlignment="1">
      <alignment horizontal="center" vertical="center" wrapText="1"/>
    </xf>
    <xf numFmtId="3" fontId="52" fillId="82" borderId="117" xfId="0" applyNumberFormat="1" applyFont="1" applyFill="1" applyBorder="1" applyAlignment="1">
      <alignment horizontal="center" vertical="center"/>
    </xf>
    <xf numFmtId="3" fontId="52" fillId="82" borderId="31" xfId="0" applyNumberFormat="1" applyFont="1" applyFill="1" applyBorder="1" applyAlignment="1">
      <alignment horizontal="center" vertical="center"/>
    </xf>
    <xf numFmtId="3" fontId="52" fillId="82" borderId="32" xfId="0" applyNumberFormat="1" applyFont="1" applyFill="1" applyBorder="1" applyAlignment="1">
      <alignment horizontal="center" vertical="center" wrapText="1"/>
    </xf>
    <xf numFmtId="4" fontId="52" fillId="82" borderId="112" xfId="0" applyNumberFormat="1" applyFont="1" applyFill="1" applyBorder="1" applyAlignment="1">
      <alignment horizontal="center" vertical="center" wrapText="1"/>
    </xf>
    <xf numFmtId="4" fontId="52" fillId="82" borderId="20" xfId="0" applyNumberFormat="1" applyFont="1" applyFill="1" applyBorder="1" applyAlignment="1">
      <alignment horizontal="center" vertical="center" wrapText="1"/>
    </xf>
    <xf numFmtId="4" fontId="52" fillId="82" borderId="21" xfId="0" applyNumberFormat="1" applyFont="1" applyFill="1" applyBorder="1" applyAlignment="1">
      <alignment horizontal="center" vertical="center" wrapText="1"/>
    </xf>
    <xf numFmtId="49" fontId="7" fillId="82" borderId="107" xfId="0" applyNumberFormat="1" applyFont="1" applyFill="1" applyBorder="1" applyAlignment="1">
      <alignment horizontal="left" vertical="center" wrapText="1"/>
    </xf>
    <xf numFmtId="49" fontId="7" fillId="82" borderId="32" xfId="0" applyNumberFormat="1" applyFont="1" applyFill="1" applyBorder="1" applyAlignment="1">
      <alignment horizontal="left" vertical="center" wrapText="1"/>
    </xf>
    <xf numFmtId="4" fontId="52" fillId="82" borderId="117" xfId="0" applyNumberFormat="1" applyFont="1" applyFill="1" applyBorder="1" applyAlignment="1">
      <alignment horizontal="center" vertical="center" wrapText="1"/>
    </xf>
    <xf numFmtId="4" fontId="52" fillId="82" borderId="31" xfId="0" applyNumberFormat="1" applyFont="1" applyFill="1" applyBorder="1" applyAlignment="1">
      <alignment horizontal="center" vertical="center" wrapText="1"/>
    </xf>
    <xf numFmtId="4" fontId="52" fillId="82" borderId="32" xfId="0" applyNumberFormat="1" applyFont="1" applyFill="1" applyBorder="1" applyAlignment="1">
      <alignment horizontal="center" vertical="center" wrapText="1"/>
    </xf>
    <xf numFmtId="49" fontId="7" fillId="82" borderId="21" xfId="0" applyNumberFormat="1" applyFont="1" applyFill="1" applyBorder="1" applyAlignment="1">
      <alignment horizontal="center" vertical="center" wrapText="1"/>
    </xf>
    <xf numFmtId="3" fontId="52" fillId="82" borderId="112" xfId="0" applyNumberFormat="1" applyFont="1" applyFill="1" applyBorder="1" applyAlignment="1">
      <alignment horizontal="center" vertical="center" wrapText="1"/>
    </xf>
    <xf numFmtId="3" fontId="52" fillId="82" borderId="20" xfId="0" applyNumberFormat="1" applyFont="1" applyFill="1" applyBorder="1" applyAlignment="1">
      <alignment horizontal="center" vertical="center" wrapText="1"/>
    </xf>
    <xf numFmtId="3" fontId="52" fillId="82" borderId="118" xfId="0" applyNumberFormat="1" applyFont="1" applyFill="1" applyBorder="1" applyAlignment="1">
      <alignment horizontal="center" vertical="center" wrapText="1"/>
    </xf>
    <xf numFmtId="3" fontId="52" fillId="82" borderId="21" xfId="0" applyNumberFormat="1" applyFont="1" applyFill="1" applyBorder="1" applyAlignment="1">
      <alignment horizontal="center" vertical="center" wrapText="1"/>
    </xf>
    <xf numFmtId="49" fontId="7" fillId="82" borderId="114" xfId="0" applyNumberFormat="1" applyFont="1" applyFill="1" applyBorder="1" applyAlignment="1">
      <alignment horizontal="center" vertical="center" wrapText="1"/>
    </xf>
    <xf numFmtId="3" fontId="61" fillId="82" borderId="115" xfId="0" applyNumberFormat="1" applyFont="1" applyFill="1" applyBorder="1" applyAlignment="1">
      <alignment horizontal="center" vertical="center" wrapText="1"/>
    </xf>
    <xf numFmtId="3" fontId="61" fillId="82" borderId="116" xfId="0" applyNumberFormat="1" applyFont="1" applyFill="1" applyBorder="1" applyAlignment="1">
      <alignment horizontal="center" vertical="center" wrapText="1"/>
    </xf>
    <xf numFmtId="3" fontId="61" fillId="82" borderId="120" xfId="0" applyNumberFormat="1" applyFont="1" applyFill="1" applyBorder="1" applyAlignment="1">
      <alignment horizontal="center" vertical="center" wrapText="1"/>
    </xf>
    <xf numFmtId="4" fontId="52" fillId="82" borderId="115" xfId="0" applyNumberFormat="1" applyFont="1" applyFill="1" applyBorder="1" applyAlignment="1">
      <alignment horizontal="center" vertical="center" wrapText="1"/>
    </xf>
    <xf numFmtId="4" fontId="52" fillId="82" borderId="116" xfId="0" applyNumberFormat="1" applyFont="1" applyFill="1" applyBorder="1" applyAlignment="1">
      <alignment horizontal="center" vertical="center" wrapText="1"/>
    </xf>
    <xf numFmtId="4" fontId="52" fillId="82" borderId="114" xfId="0" applyNumberFormat="1" applyFont="1" applyFill="1" applyBorder="1" applyAlignment="1">
      <alignment horizontal="center" vertical="center" wrapText="1"/>
    </xf>
    <xf numFmtId="3" fontId="52" fillId="82" borderId="123" xfId="0" applyNumberFormat="1" applyFont="1" applyFill="1" applyBorder="1" applyAlignment="1">
      <alignment horizontal="center" vertical="center"/>
    </xf>
    <xf numFmtId="3" fontId="52" fillId="82" borderId="124" xfId="0" applyNumberFormat="1" applyFont="1" applyFill="1" applyBorder="1" applyAlignment="1">
      <alignment horizontal="center" vertical="center" wrapText="1"/>
    </xf>
    <xf numFmtId="49" fontId="7" fillId="52" borderId="21" xfId="0" applyNumberFormat="1" applyFont="1" applyFill="1" applyBorder="1" applyAlignment="1">
      <alignment horizontal="center" vertical="center" wrapText="1"/>
    </xf>
    <xf numFmtId="3" fontId="52" fillId="52" borderId="112" xfId="0" applyNumberFormat="1" applyFont="1" applyFill="1" applyBorder="1" applyAlignment="1">
      <alignment horizontal="center" vertical="center" wrapText="1"/>
    </xf>
    <xf numFmtId="3" fontId="52" fillId="52" borderId="20" xfId="0" applyNumberFormat="1" applyFont="1" applyFill="1" applyBorder="1" applyAlignment="1">
      <alignment horizontal="center" vertical="center" wrapText="1"/>
    </xf>
    <xf numFmtId="3" fontId="52" fillId="52" borderId="21" xfId="0" applyNumberFormat="1" applyFont="1" applyFill="1" applyBorder="1" applyAlignment="1">
      <alignment horizontal="center" vertical="center" wrapText="1"/>
    </xf>
    <xf numFmtId="4" fontId="52" fillId="52" borderId="112" xfId="0" applyNumberFormat="1" applyFont="1" applyFill="1" applyBorder="1" applyAlignment="1">
      <alignment horizontal="center" vertical="center" wrapText="1"/>
    </xf>
    <xf numFmtId="4" fontId="52" fillId="52" borderId="20" xfId="0" applyNumberFormat="1" applyFont="1" applyFill="1" applyBorder="1" applyAlignment="1">
      <alignment horizontal="center" vertical="center" wrapText="1"/>
    </xf>
    <xf numFmtId="4" fontId="52" fillId="52" borderId="21" xfId="0" applyNumberFormat="1" applyFont="1" applyFill="1" applyBorder="1" applyAlignment="1">
      <alignment horizontal="center" vertical="center" wrapText="1"/>
    </xf>
    <xf numFmtId="49" fontId="7" fillId="52" borderId="114" xfId="0" applyNumberFormat="1" applyFont="1" applyFill="1" applyBorder="1" applyAlignment="1">
      <alignment horizontal="center" vertical="center" wrapText="1"/>
    </xf>
    <xf numFmtId="3" fontId="60" fillId="52" borderId="115" xfId="0" applyNumberFormat="1" applyFont="1" applyFill="1" applyBorder="1" applyAlignment="1">
      <alignment horizontal="center" vertical="center" wrapText="1"/>
    </xf>
    <xf numFmtId="3" fontId="60" fillId="52" borderId="116" xfId="0" applyNumberFormat="1" applyFont="1" applyFill="1" applyBorder="1" applyAlignment="1">
      <alignment horizontal="center" vertical="center" wrapText="1"/>
    </xf>
    <xf numFmtId="3" fontId="52" fillId="52" borderId="114" xfId="0" applyNumberFormat="1" applyFont="1" applyFill="1" applyBorder="1" applyAlignment="1">
      <alignment horizontal="center" vertical="center" wrapText="1"/>
    </xf>
    <xf numFmtId="4" fontId="52" fillId="52" borderId="115" xfId="0" applyNumberFormat="1" applyFont="1" applyFill="1" applyBorder="1" applyAlignment="1">
      <alignment horizontal="center" vertical="center" wrapText="1"/>
    </xf>
    <xf numFmtId="4" fontId="52" fillId="52" borderId="116" xfId="0" applyNumberFormat="1" applyFont="1" applyFill="1" applyBorder="1" applyAlignment="1">
      <alignment horizontal="center" vertical="center" wrapText="1"/>
    </xf>
    <xf numFmtId="4" fontId="52" fillId="52" borderId="114" xfId="0" applyNumberFormat="1" applyFont="1" applyFill="1" applyBorder="1" applyAlignment="1">
      <alignment horizontal="center" vertical="center" wrapText="1"/>
    </xf>
    <xf numFmtId="49" fontId="7" fillId="52" borderId="107" xfId="0" applyNumberFormat="1" applyFont="1" applyFill="1" applyBorder="1" applyAlignment="1">
      <alignment horizontal="left" vertical="center" wrapText="1"/>
    </xf>
    <xf numFmtId="3" fontId="52" fillId="52" borderId="117" xfId="0" applyNumberFormat="1" applyFont="1" applyFill="1" applyBorder="1" applyAlignment="1">
      <alignment horizontal="center" vertical="center"/>
    </xf>
    <xf numFmtId="3" fontId="52" fillId="52" borderId="31" xfId="0" applyNumberFormat="1" applyFont="1" applyFill="1" applyBorder="1" applyAlignment="1">
      <alignment horizontal="center" vertical="center"/>
    </xf>
    <xf numFmtId="3" fontId="52" fillId="52" borderId="32" xfId="0" applyNumberFormat="1" applyFont="1" applyFill="1" applyBorder="1" applyAlignment="1">
      <alignment horizontal="center" vertical="center" wrapText="1"/>
    </xf>
    <xf numFmtId="49" fontId="7" fillId="52" borderId="23" xfId="0" applyNumberFormat="1" applyFont="1" applyFill="1" applyBorder="1" applyAlignment="1">
      <alignment horizontal="center" vertical="center" wrapText="1"/>
    </xf>
    <xf numFmtId="3" fontId="52" fillId="52" borderId="113" xfId="0" applyNumberFormat="1" applyFont="1" applyFill="1" applyBorder="1" applyAlignment="1">
      <alignment horizontal="center" vertical="center" wrapText="1"/>
    </xf>
    <xf numFmtId="3" fontId="52" fillId="52" borderId="22" xfId="0" applyNumberFormat="1" applyFont="1" applyFill="1" applyBorder="1" applyAlignment="1">
      <alignment horizontal="center" vertical="center" wrapText="1"/>
    </xf>
    <xf numFmtId="3" fontId="52" fillId="52" borderId="119" xfId="0" applyNumberFormat="1" applyFont="1" applyFill="1" applyBorder="1" applyAlignment="1">
      <alignment horizontal="center" vertical="center" wrapText="1"/>
    </xf>
    <xf numFmtId="3" fontId="52" fillId="52" borderId="23" xfId="0" applyNumberFormat="1" applyFont="1" applyFill="1" applyBorder="1" applyAlignment="1">
      <alignment horizontal="center" vertical="center" wrapText="1"/>
    </xf>
    <xf numFmtId="4" fontId="52" fillId="52" borderId="113" xfId="0" applyNumberFormat="1" applyFont="1" applyFill="1" applyBorder="1" applyAlignment="1">
      <alignment horizontal="center" vertical="center" wrapText="1"/>
    </xf>
    <xf numFmtId="4" fontId="52" fillId="52" borderId="22" xfId="0" applyNumberFormat="1" applyFont="1" applyFill="1" applyBorder="1" applyAlignment="1">
      <alignment horizontal="center" vertical="center" wrapText="1"/>
    </xf>
    <xf numFmtId="4" fontId="52" fillId="52" borderId="23" xfId="0" applyNumberFormat="1" applyFont="1" applyFill="1" applyBorder="1" applyAlignment="1">
      <alignment horizontal="center" vertical="center" wrapText="1"/>
    </xf>
    <xf numFmtId="49" fontId="7" fillId="52" borderId="32" xfId="0" applyNumberFormat="1" applyFont="1" applyFill="1" applyBorder="1" applyAlignment="1">
      <alignment horizontal="center" vertical="center" wrapText="1"/>
    </xf>
    <xf numFmtId="4" fontId="52" fillId="52" borderId="117" xfId="0" applyNumberFormat="1" applyFont="1" applyFill="1" applyBorder="1" applyAlignment="1">
      <alignment horizontal="center" vertical="center" wrapText="1"/>
    </xf>
    <xf numFmtId="4" fontId="52" fillId="52" borderId="31" xfId="0" applyNumberFormat="1" applyFont="1" applyFill="1" applyBorder="1" applyAlignment="1">
      <alignment horizontal="center" vertical="center" wrapText="1"/>
    </xf>
    <xf numFmtId="4" fontId="52" fillId="52" borderId="32" xfId="0" applyNumberFormat="1" applyFont="1" applyFill="1" applyBorder="1" applyAlignment="1">
      <alignment horizontal="center" vertical="center" wrapText="1"/>
    </xf>
    <xf numFmtId="4" fontId="52" fillId="52" borderId="30" xfId="0" applyNumberFormat="1" applyFont="1" applyFill="1" applyBorder="1" applyAlignment="1">
      <alignment horizontal="center" vertical="center" wrapText="1"/>
    </xf>
    <xf numFmtId="4" fontId="52" fillId="52" borderId="122" xfId="0" applyNumberFormat="1" applyFont="1" applyFill="1" applyBorder="1" applyAlignment="1">
      <alignment horizontal="center" vertical="center" wrapText="1"/>
    </xf>
    <xf numFmtId="49" fontId="7" fillId="52" borderId="32" xfId="0" applyNumberFormat="1" applyFont="1" applyFill="1" applyBorder="1" applyAlignment="1">
      <alignment horizontal="left" vertical="center" wrapText="1"/>
    </xf>
    <xf numFmtId="3" fontId="52" fillId="52" borderId="123" xfId="0" applyNumberFormat="1" applyFont="1" applyFill="1" applyBorder="1" applyAlignment="1">
      <alignment horizontal="center" vertical="center"/>
    </xf>
    <xf numFmtId="3" fontId="52" fillId="52" borderId="124" xfId="0" applyNumberFormat="1" applyFont="1" applyFill="1" applyBorder="1" applyAlignment="1">
      <alignment horizontal="center" vertical="center" wrapText="1"/>
    </xf>
    <xf numFmtId="3" fontId="52" fillId="60" borderId="112" xfId="0" applyNumberFormat="1" applyFont="1" applyFill="1" applyBorder="1" applyAlignment="1">
      <alignment horizontal="center" vertical="center" wrapText="1"/>
    </xf>
    <xf numFmtId="3" fontId="52" fillId="60" borderId="20" xfId="0" applyNumberFormat="1" applyFont="1" applyFill="1" applyBorder="1" applyAlignment="1">
      <alignment horizontal="center" vertical="center" wrapText="1"/>
    </xf>
    <xf numFmtId="3" fontId="52" fillId="60" borderId="21" xfId="0" applyNumberFormat="1" applyFont="1" applyFill="1" applyBorder="1" applyAlignment="1">
      <alignment horizontal="center" vertical="center" wrapText="1"/>
    </xf>
    <xf numFmtId="4" fontId="52" fillId="60" borderId="112" xfId="0" applyNumberFormat="1" applyFont="1" applyFill="1" applyBorder="1" applyAlignment="1">
      <alignment horizontal="center" vertical="center" wrapText="1"/>
    </xf>
    <xf numFmtId="4" fontId="52" fillId="60" borderId="20" xfId="0" applyNumberFormat="1" applyFont="1" applyFill="1" applyBorder="1" applyAlignment="1">
      <alignment horizontal="center" vertical="center" wrapText="1"/>
    </xf>
    <xf numFmtId="4" fontId="52" fillId="60" borderId="21" xfId="0" applyNumberFormat="1" applyFont="1" applyFill="1" applyBorder="1" applyAlignment="1">
      <alignment horizontal="center" vertical="center" wrapText="1"/>
    </xf>
    <xf numFmtId="3" fontId="60" fillId="60" borderId="115" xfId="0" applyNumberFormat="1" applyFont="1" applyFill="1" applyBorder="1" applyAlignment="1">
      <alignment horizontal="center" vertical="center" wrapText="1"/>
    </xf>
    <xf numFmtId="3" fontId="60" fillId="60" borderId="116" xfId="0" applyNumberFormat="1" applyFont="1" applyFill="1" applyBorder="1" applyAlignment="1">
      <alignment horizontal="center" vertical="center" wrapText="1"/>
    </xf>
    <xf numFmtId="3" fontId="52" fillId="60" borderId="114" xfId="0" applyNumberFormat="1" applyFont="1" applyFill="1" applyBorder="1" applyAlignment="1">
      <alignment horizontal="center" vertical="center" wrapText="1"/>
    </xf>
    <xf numFmtId="4" fontId="52" fillId="60" borderId="115" xfId="0" applyNumberFormat="1" applyFont="1" applyFill="1" applyBorder="1" applyAlignment="1">
      <alignment horizontal="center" vertical="center" wrapText="1"/>
    </xf>
    <xf numFmtId="4" fontId="52" fillId="60" borderId="116" xfId="0" applyNumberFormat="1" applyFont="1" applyFill="1" applyBorder="1" applyAlignment="1">
      <alignment horizontal="center" vertical="center" wrapText="1"/>
    </xf>
    <xf numFmtId="4" fontId="52" fillId="60" borderId="114" xfId="0" applyNumberFormat="1" applyFont="1" applyFill="1" applyBorder="1" applyAlignment="1">
      <alignment horizontal="center" vertical="center" wrapText="1"/>
    </xf>
    <xf numFmtId="3" fontId="52" fillId="60" borderId="112" xfId="0" applyNumberFormat="1" applyFont="1" applyFill="1" applyBorder="1" applyAlignment="1">
      <alignment horizontal="center" vertical="center"/>
    </xf>
    <xf numFmtId="3" fontId="52" fillId="60" borderId="20" xfId="0" applyNumberFormat="1" applyFont="1" applyFill="1" applyBorder="1" applyAlignment="1">
      <alignment horizontal="center" vertical="center"/>
    </xf>
    <xf numFmtId="0" fontId="52" fillId="60" borderId="20" xfId="0" applyFont="1" applyFill="1" applyBorder="1" applyAlignment="1">
      <alignment horizontal="center" vertical="center"/>
    </xf>
    <xf numFmtId="3" fontId="52" fillId="60" borderId="26" xfId="0" applyNumberFormat="1" applyFont="1" applyFill="1" applyBorder="1" applyAlignment="1">
      <alignment horizontal="center" vertical="center" wrapText="1"/>
    </xf>
    <xf numFmtId="3" fontId="52" fillId="60" borderId="22" xfId="0" applyNumberFormat="1" applyFont="1" applyFill="1" applyBorder="1" applyAlignment="1">
      <alignment horizontal="center" vertical="center" wrapText="1"/>
    </xf>
    <xf numFmtId="4" fontId="52" fillId="60" borderId="22" xfId="0" applyNumberFormat="1" applyFont="1" applyFill="1" applyBorder="1" applyAlignment="1">
      <alignment horizontal="center" vertical="center" wrapText="1"/>
    </xf>
    <xf numFmtId="4" fontId="52" fillId="60" borderId="23" xfId="0" applyNumberFormat="1" applyFont="1" applyFill="1" applyBorder="1" applyAlignment="1">
      <alignment horizontal="center" vertical="center" wrapText="1"/>
    </xf>
    <xf numFmtId="3" fontId="52" fillId="60" borderId="30" xfId="0" applyNumberFormat="1" applyFont="1" applyFill="1" applyBorder="1" applyAlignment="1">
      <alignment horizontal="center" vertical="center"/>
    </xf>
    <xf numFmtId="3" fontId="52" fillId="60" borderId="31" xfId="0" applyNumberFormat="1" applyFont="1" applyFill="1" applyBorder="1" applyAlignment="1">
      <alignment horizontal="center" vertical="center"/>
    </xf>
    <xf numFmtId="3" fontId="52" fillId="60" borderId="31" xfId="0" applyNumberFormat="1" applyFont="1" applyFill="1" applyBorder="1" applyAlignment="1">
      <alignment horizontal="center" vertical="center" wrapText="1"/>
    </xf>
    <xf numFmtId="0" fontId="52" fillId="60" borderId="31" xfId="0" applyFont="1" applyFill="1" applyBorder="1" applyAlignment="1">
      <alignment horizontal="center" vertical="center"/>
    </xf>
    <xf numFmtId="4" fontId="52" fillId="60" borderId="31" xfId="0" applyNumberFormat="1" applyFont="1" applyFill="1" applyBorder="1" applyAlignment="1">
      <alignment horizontal="center" vertical="center" wrapText="1"/>
    </xf>
    <xf numFmtId="4" fontId="52" fillId="60" borderId="32" xfId="0" applyNumberFormat="1" applyFont="1" applyFill="1" applyBorder="1" applyAlignment="1">
      <alignment horizontal="center" vertical="center" wrapText="1"/>
    </xf>
    <xf numFmtId="3" fontId="52" fillId="60" borderId="123" xfId="0" applyNumberFormat="1" applyFont="1" applyFill="1" applyBorder="1" applyAlignment="1">
      <alignment horizontal="center" vertical="center"/>
    </xf>
    <xf numFmtId="3" fontId="52" fillId="60" borderId="122" xfId="0" applyNumberFormat="1" applyFont="1" applyFill="1" applyBorder="1" applyAlignment="1">
      <alignment horizontal="center" vertical="center" wrapText="1"/>
    </xf>
    <xf numFmtId="3" fontId="10" fillId="81" borderId="1" xfId="0" applyNumberFormat="1" applyFont="1" applyFill="1" applyBorder="1" applyAlignment="1">
      <alignment horizontal="center" vertical="center" wrapText="1"/>
    </xf>
    <xf numFmtId="0" fontId="10" fillId="81" borderId="1" xfId="0" applyFont="1" applyFill="1" applyBorder="1" applyAlignment="1">
      <alignment horizontal="center"/>
    </xf>
    <xf numFmtId="3" fontId="10" fillId="81" borderId="1" xfId="0" applyNumberFormat="1" applyFont="1" applyFill="1" applyBorder="1" applyAlignment="1">
      <alignment horizontal="center"/>
    </xf>
    <xf numFmtId="0" fontId="10" fillId="81" borderId="1" xfId="0" applyFont="1" applyFill="1" applyBorder="1" applyAlignment="1">
      <alignment horizontal="center" vertical="center"/>
    </xf>
    <xf numFmtId="3" fontId="10" fillId="81" borderId="1" xfId="0" applyNumberFormat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5" fillId="59" borderId="73" xfId="0" applyFont="1" applyFill="1" applyBorder="1" applyAlignment="1">
      <alignment horizontal="center"/>
    </xf>
    <xf numFmtId="0" fontId="11" fillId="59" borderId="2" xfId="0" applyFont="1" applyFill="1" applyBorder="1"/>
    <xf numFmtId="0" fontId="33" fillId="59" borderId="2" xfId="0" applyFont="1" applyFill="1" applyBorder="1"/>
    <xf numFmtId="0" fontId="15" fillId="59" borderId="63" xfId="0" applyFont="1" applyFill="1" applyBorder="1" applyAlignment="1">
      <alignment horizontal="center"/>
    </xf>
    <xf numFmtId="0" fontId="14" fillId="59" borderId="3" xfId="0" applyFont="1" applyFill="1" applyBorder="1" applyAlignment="1">
      <alignment horizontal="center" vertical="center"/>
    </xf>
    <xf numFmtId="0" fontId="33" fillId="59" borderId="3" xfId="0" applyFont="1" applyFill="1" applyBorder="1"/>
    <xf numFmtId="0" fontId="14" fillId="59" borderId="1" xfId="0" applyFont="1" applyFill="1" applyBorder="1" applyAlignment="1">
      <alignment horizontal="center" vertical="center"/>
    </xf>
    <xf numFmtId="0" fontId="35" fillId="59" borderId="1" xfId="0" applyFont="1" applyFill="1" applyBorder="1" applyAlignment="1">
      <alignment horizontal="center" vertical="center"/>
    </xf>
    <xf numFmtId="0" fontId="33" fillId="59" borderId="1" xfId="0" applyFont="1" applyFill="1" applyBorder="1"/>
    <xf numFmtId="0" fontId="14" fillId="59" borderId="1" xfId="0" applyFont="1" applyFill="1" applyBorder="1" applyAlignment="1">
      <alignment horizontal="center" vertical="center" wrapText="1"/>
    </xf>
    <xf numFmtId="0" fontId="14" fillId="59" borderId="8" xfId="0" applyFont="1" applyFill="1" applyBorder="1" applyAlignment="1">
      <alignment horizontal="center" vertical="center" wrapText="1"/>
    </xf>
    <xf numFmtId="0" fontId="33" fillId="59" borderId="8" xfId="0" applyFont="1" applyFill="1" applyBorder="1"/>
    <xf numFmtId="0" fontId="37" fillId="59" borderId="3" xfId="0" applyFont="1" applyFill="1" applyBorder="1" applyAlignment="1">
      <alignment horizontal="left" vertical="center" wrapText="1"/>
    </xf>
    <xf numFmtId="0" fontId="11" fillId="59" borderId="73" xfId="0" applyFont="1" applyFill="1" applyBorder="1" applyAlignment="1">
      <alignment horizontal="center" vertical="center" wrapText="1"/>
    </xf>
    <xf numFmtId="0" fontId="37" fillId="59" borderId="1" xfId="0" applyFont="1" applyFill="1" applyBorder="1" applyAlignment="1">
      <alignment horizontal="left" vertical="center" wrapText="1"/>
    </xf>
    <xf numFmtId="0" fontId="11" fillId="59" borderId="63" xfId="0" applyFont="1" applyFill="1" applyBorder="1" applyAlignment="1">
      <alignment horizontal="center" vertical="center" wrapText="1"/>
    </xf>
    <xf numFmtId="0" fontId="33" fillId="59" borderId="5" xfId="0" applyFont="1" applyFill="1" applyBorder="1"/>
    <xf numFmtId="0" fontId="11" fillId="59" borderId="59" xfId="0" applyFont="1" applyFill="1" applyBorder="1" applyAlignment="1">
      <alignment vertical="center" wrapText="1"/>
    </xf>
    <xf numFmtId="0" fontId="39" fillId="59" borderId="36" xfId="0" applyFont="1" applyFill="1" applyBorder="1" applyAlignment="1">
      <alignment horizontal="left" vertical="center" wrapText="1"/>
    </xf>
    <xf numFmtId="0" fontId="40" fillId="59" borderId="88" xfId="0" applyFont="1" applyFill="1" applyBorder="1" applyAlignment="1">
      <alignment horizontal="center" vertical="center" wrapText="1"/>
    </xf>
    <xf numFmtId="0" fontId="11" fillId="59" borderId="24" xfId="0" applyFont="1" applyFill="1" applyBorder="1" applyAlignment="1">
      <alignment vertical="center" wrapText="1"/>
    </xf>
    <xf numFmtId="0" fontId="37" fillId="59" borderId="18" xfId="0" applyFont="1" applyFill="1" applyBorder="1" applyAlignment="1">
      <alignment horizontal="left" vertical="center" wrapText="1"/>
    </xf>
    <xf numFmtId="0" fontId="11" fillId="59" borderId="18" xfId="0" applyFont="1" applyFill="1" applyBorder="1" applyAlignment="1">
      <alignment horizontal="center" vertical="center" wrapText="1"/>
    </xf>
    <xf numFmtId="0" fontId="11" fillId="59" borderId="63" xfId="0" applyFont="1" applyFill="1" applyBorder="1" applyAlignment="1">
      <alignment horizontal="center" vertical="center"/>
    </xf>
    <xf numFmtId="0" fontId="37" fillId="59" borderId="1" xfId="0" applyFont="1" applyFill="1" applyBorder="1" applyAlignment="1"/>
    <xf numFmtId="0" fontId="11" fillId="86" borderId="2" xfId="0" applyFont="1" applyFill="1" applyBorder="1"/>
    <xf numFmtId="0" fontId="11" fillId="86" borderId="89" xfId="0" applyFont="1" applyFill="1" applyBorder="1" applyAlignment="1">
      <alignment horizontal="center" vertical="center" wrapText="1"/>
    </xf>
    <xf numFmtId="0" fontId="11" fillId="86" borderId="75" xfId="0" applyFont="1" applyFill="1" applyBorder="1" applyAlignment="1">
      <alignment horizontal="center" vertical="center" wrapText="1"/>
    </xf>
    <xf numFmtId="0" fontId="11" fillId="86" borderId="39" xfId="0" applyFont="1" applyFill="1" applyBorder="1"/>
    <xf numFmtId="0" fontId="11" fillId="59" borderId="73" xfId="0" applyFont="1" applyFill="1" applyBorder="1" applyAlignment="1">
      <alignment horizontal="center" vertical="center"/>
    </xf>
    <xf numFmtId="0" fontId="37" fillId="59" borderId="8" xfId="0" applyFont="1" applyFill="1" applyBorder="1" applyAlignment="1"/>
    <xf numFmtId="0" fontId="11" fillId="59" borderId="72" xfId="0" applyFont="1" applyFill="1" applyBorder="1" applyAlignment="1">
      <alignment horizontal="center" vertical="center" wrapText="1"/>
    </xf>
    <xf numFmtId="0" fontId="11" fillId="59" borderId="24" xfId="0" applyFont="1" applyFill="1" applyBorder="1"/>
    <xf numFmtId="0" fontId="33" fillId="59" borderId="7" xfId="0" applyFont="1" applyFill="1" applyBorder="1"/>
    <xf numFmtId="0" fontId="11" fillId="86" borderId="76" xfId="0" applyFont="1" applyFill="1" applyBorder="1" applyAlignment="1">
      <alignment horizontal="center" vertical="center"/>
    </xf>
    <xf numFmtId="0" fontId="9" fillId="87" borderId="26" xfId="0" applyFont="1" applyFill="1" applyBorder="1" applyAlignment="1">
      <alignment vertical="center" wrapText="1"/>
    </xf>
    <xf numFmtId="0" fontId="9" fillId="87" borderId="27" xfId="0" applyFont="1" applyFill="1" applyBorder="1" applyAlignment="1">
      <alignment vertical="center" wrapText="1"/>
    </xf>
    <xf numFmtId="0" fontId="51" fillId="0" borderId="1" xfId="0" applyFont="1" applyBorder="1" applyAlignment="1">
      <alignment vertical="center"/>
    </xf>
    <xf numFmtId="0" fontId="51" fillId="0" borderId="43" xfId="0" applyFont="1" applyBorder="1"/>
    <xf numFmtId="0" fontId="10" fillId="86" borderId="100" xfId="0" applyFont="1" applyFill="1" applyBorder="1" applyAlignment="1">
      <alignment horizontal="left" vertical="center" wrapText="1"/>
    </xf>
    <xf numFmtId="0" fontId="10" fillId="86" borderId="117" xfId="0" applyFont="1" applyFill="1" applyBorder="1" applyAlignment="1">
      <alignment horizontal="left" vertical="center" wrapText="1"/>
    </xf>
    <xf numFmtId="3" fontId="76" fillId="8" borderId="103" xfId="0" applyNumberFormat="1" applyFont="1" applyFill="1" applyBorder="1" applyAlignment="1">
      <alignment horizontal="right" wrapText="1" readingOrder="1"/>
    </xf>
    <xf numFmtId="3" fontId="76" fillId="8" borderId="104" xfId="0" applyNumberFormat="1" applyFont="1" applyFill="1" applyBorder="1" applyAlignment="1">
      <alignment horizontal="right" wrapText="1" readingOrder="1"/>
    </xf>
    <xf numFmtId="3" fontId="76" fillId="8" borderId="105" xfId="0" applyNumberFormat="1" applyFont="1" applyFill="1" applyBorder="1" applyAlignment="1">
      <alignment horizontal="right" wrapText="1" readingOrder="1"/>
    </xf>
    <xf numFmtId="2" fontId="76" fillId="8" borderId="103" xfId="0" applyNumberFormat="1" applyFont="1" applyFill="1" applyBorder="1" applyAlignment="1">
      <alignment horizontal="right" wrapText="1" readingOrder="1"/>
    </xf>
    <xf numFmtId="2" fontId="76" fillId="8" borderId="104" xfId="0" applyNumberFormat="1" applyFont="1" applyFill="1" applyBorder="1" applyAlignment="1">
      <alignment horizontal="right" wrapText="1" readingOrder="1"/>
    </xf>
    <xf numFmtId="2" fontId="76" fillId="8" borderId="105" xfId="0" applyNumberFormat="1" applyFont="1" applyFill="1" applyBorder="1" applyAlignment="1">
      <alignment horizontal="right" wrapText="1" readingOrder="1"/>
    </xf>
    <xf numFmtId="0" fontId="77" fillId="8" borderId="129" xfId="0" applyFont="1" applyFill="1" applyBorder="1" applyAlignment="1">
      <alignment horizontal="center"/>
    </xf>
    <xf numFmtId="0" fontId="1" fillId="88" borderId="59" xfId="0" applyFont="1" applyFill="1" applyBorder="1" applyAlignment="1">
      <alignment horizontal="center" vertical="center"/>
    </xf>
    <xf numFmtId="0" fontId="1" fillId="88" borderId="36" xfId="0" applyFont="1" applyFill="1" applyBorder="1" applyAlignment="1">
      <alignment horizontal="center" vertical="center"/>
    </xf>
    <xf numFmtId="0" fontId="28" fillId="88" borderId="36" xfId="0" applyFont="1" applyFill="1" applyBorder="1" applyAlignment="1">
      <alignment horizontal="center" vertical="center" wrapText="1"/>
    </xf>
    <xf numFmtId="0" fontId="22" fillId="56" borderId="91" xfId="0" applyFont="1" applyFill="1" applyBorder="1" applyAlignment="1">
      <alignment horizontal="center" vertical="center" wrapText="1"/>
    </xf>
    <xf numFmtId="0" fontId="22" fillId="56" borderId="92" xfId="0" applyFont="1" applyFill="1" applyBorder="1" applyAlignment="1">
      <alignment horizontal="center" vertical="center" wrapText="1"/>
    </xf>
    <xf numFmtId="0" fontId="22" fillId="59" borderId="1" xfId="0" applyFont="1" applyFill="1" applyBorder="1" applyAlignment="1">
      <alignment horizontal="left" vertical="center"/>
    </xf>
    <xf numFmtId="0" fontId="42" fillId="59" borderId="1" xfId="0" applyFont="1" applyFill="1" applyBorder="1" applyAlignment="1">
      <alignment horizontal="center" vertical="center"/>
    </xf>
    <xf numFmtId="0" fontId="42" fillId="59" borderId="1" xfId="0" applyFont="1" applyFill="1" applyBorder="1"/>
    <xf numFmtId="0" fontId="42" fillId="59" borderId="6" xfId="0" applyFont="1" applyFill="1" applyBorder="1"/>
    <xf numFmtId="0" fontId="42" fillId="59" borderId="37" xfId="0" applyFont="1" applyFill="1" applyBorder="1" applyAlignment="1">
      <alignment horizontal="center" vertical="center"/>
    </xf>
    <xf numFmtId="1" fontId="42" fillId="59" borderId="1" xfId="0" applyNumberFormat="1" applyFont="1" applyFill="1" applyBorder="1"/>
    <xf numFmtId="1" fontId="42" fillId="59" borderId="43" xfId="0" applyNumberFormat="1" applyFont="1" applyFill="1" applyBorder="1"/>
    <xf numFmtId="0" fontId="42" fillId="59" borderId="43" xfId="0" applyFont="1" applyFill="1" applyBorder="1"/>
    <xf numFmtId="0" fontId="42" fillId="59" borderId="75" xfId="0" applyFont="1" applyFill="1" applyBorder="1"/>
    <xf numFmtId="0" fontId="42" fillId="59" borderId="37" xfId="0" applyFont="1" applyFill="1" applyBorder="1"/>
    <xf numFmtId="0" fontId="42" fillId="60" borderId="8" xfId="0" applyFont="1" applyFill="1" applyBorder="1" applyAlignment="1">
      <alignment horizontal="center" vertical="center"/>
    </xf>
    <xf numFmtId="0" fontId="42" fillId="60" borderId="8" xfId="0" applyFont="1" applyFill="1" applyBorder="1"/>
    <xf numFmtId="0" fontId="42" fillId="60" borderId="9" xfId="0" applyFont="1" applyFill="1" applyBorder="1"/>
    <xf numFmtId="0" fontId="42" fillId="60" borderId="37" xfId="0" applyFont="1" applyFill="1" applyBorder="1" applyAlignment="1">
      <alignment horizontal="center" vertical="center"/>
    </xf>
    <xf numFmtId="0" fontId="42" fillId="60" borderId="46" xfId="0" applyFont="1" applyFill="1" applyBorder="1" applyAlignment="1">
      <alignment horizontal="center" vertical="center"/>
    </xf>
    <xf numFmtId="0" fontId="42" fillId="60" borderId="43" xfId="0" applyFont="1" applyFill="1" applyBorder="1"/>
    <xf numFmtId="0" fontId="42" fillId="60" borderId="43" xfId="0" applyFont="1" applyFill="1" applyBorder="1" applyAlignment="1">
      <alignment horizontal="center" vertical="center"/>
    </xf>
    <xf numFmtId="0" fontId="42" fillId="60" borderId="44" xfId="0" applyFont="1" applyFill="1" applyBorder="1"/>
    <xf numFmtId="0" fontId="43" fillId="81" borderId="3" xfId="0" applyFont="1" applyFill="1" applyBorder="1" applyAlignment="1">
      <alignment horizontal="left" vertical="center"/>
    </xf>
    <xf numFmtId="0" fontId="43" fillId="81" borderId="3" xfId="0" applyFont="1" applyFill="1" applyBorder="1" applyAlignment="1">
      <alignment horizontal="center" vertical="center"/>
    </xf>
    <xf numFmtId="0" fontId="43" fillId="81" borderId="4" xfId="0" applyFont="1" applyFill="1" applyBorder="1" applyAlignment="1">
      <alignment horizontal="center" vertical="center"/>
    </xf>
    <xf numFmtId="0" fontId="43" fillId="81" borderId="1" xfId="0" applyFont="1" applyFill="1" applyBorder="1" applyAlignment="1">
      <alignment horizontal="left" vertical="center"/>
    </xf>
    <xf numFmtId="0" fontId="43" fillId="81" borderId="1" xfId="0" applyFont="1" applyFill="1" applyBorder="1" applyAlignment="1">
      <alignment horizontal="center" vertical="center"/>
    </xf>
    <xf numFmtId="0" fontId="43" fillId="81" borderId="6" xfId="0" applyFont="1" applyFill="1" applyBorder="1" applyAlignment="1">
      <alignment horizontal="center" vertical="center"/>
    </xf>
    <xf numFmtId="0" fontId="43" fillId="81" borderId="8" xfId="0" applyFont="1" applyFill="1" applyBorder="1" applyAlignment="1">
      <alignment horizontal="center" vertical="center"/>
    </xf>
    <xf numFmtId="0" fontId="43" fillId="81" borderId="9" xfId="0" applyFont="1" applyFill="1" applyBorder="1" applyAlignment="1">
      <alignment horizontal="center" vertical="center"/>
    </xf>
    <xf numFmtId="0" fontId="43" fillId="81" borderId="43" xfId="0" applyFont="1" applyFill="1" applyBorder="1" applyAlignment="1">
      <alignment horizontal="center" vertical="center"/>
    </xf>
    <xf numFmtId="0" fontId="43" fillId="81" borderId="44" xfId="0" applyFont="1" applyFill="1" applyBorder="1" applyAlignment="1">
      <alignment horizontal="center" vertical="center"/>
    </xf>
    <xf numFmtId="0" fontId="22" fillId="81" borderId="37" xfId="0" applyFont="1" applyFill="1" applyBorder="1" applyAlignment="1">
      <alignment horizontal="left" vertical="center"/>
    </xf>
    <xf numFmtId="1" fontId="43" fillId="81" borderId="37" xfId="0" applyNumberFormat="1" applyFont="1" applyFill="1" applyBorder="1"/>
    <xf numFmtId="0" fontId="22" fillId="81" borderId="1" xfId="0" applyFont="1" applyFill="1" applyBorder="1" applyAlignment="1">
      <alignment horizontal="left" vertical="center"/>
    </xf>
    <xf numFmtId="1" fontId="42" fillId="82" borderId="8" xfId="0" applyNumberFormat="1" applyFont="1" applyFill="1" applyBorder="1"/>
    <xf numFmtId="0" fontId="42" fillId="82" borderId="43" xfId="0" applyFont="1" applyFill="1" applyBorder="1"/>
    <xf numFmtId="0" fontId="42" fillId="82" borderId="44" xfId="0" applyFont="1" applyFill="1" applyBorder="1"/>
    <xf numFmtId="0" fontId="42" fillId="82" borderId="8" xfId="0" applyFont="1" applyFill="1" applyBorder="1"/>
    <xf numFmtId="0" fontId="42" fillId="82" borderId="9" xfId="0" applyFont="1" applyFill="1" applyBorder="1"/>
    <xf numFmtId="0" fontId="42" fillId="82" borderId="46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52" fillId="86" borderId="48" xfId="0" applyFont="1" applyFill="1" applyBorder="1" applyAlignment="1">
      <alignment horizontal="center" vertical="center" wrapText="1"/>
    </xf>
    <xf numFmtId="1" fontId="52" fillId="86" borderId="36" xfId="0" applyNumberFormat="1" applyFont="1" applyFill="1" applyBorder="1" applyAlignment="1">
      <alignment horizontal="center" vertical="center" wrapText="1"/>
    </xf>
    <xf numFmtId="0" fontId="52" fillId="86" borderId="49" xfId="0" applyFont="1" applyFill="1" applyBorder="1" applyAlignment="1">
      <alignment horizontal="center" vertical="center" wrapText="1"/>
    </xf>
    <xf numFmtId="0" fontId="52" fillId="86" borderId="59" xfId="0" applyFont="1" applyFill="1" applyBorder="1" applyAlignment="1">
      <alignment horizontal="center" vertical="center" wrapText="1"/>
    </xf>
    <xf numFmtId="0" fontId="52" fillId="86" borderId="88" xfId="0" applyFont="1" applyFill="1" applyBorder="1" applyAlignment="1">
      <alignment horizontal="center" vertical="center" wrapText="1"/>
    </xf>
    <xf numFmtId="0" fontId="52" fillId="86" borderId="36" xfId="0" applyFont="1" applyFill="1" applyBorder="1" applyAlignment="1">
      <alignment horizontal="center" vertical="center" wrapText="1"/>
    </xf>
    <xf numFmtId="0" fontId="30" fillId="90" borderId="38" xfId="0" applyFont="1" applyFill="1" applyBorder="1" applyAlignment="1">
      <alignment horizontal="center" vertical="center"/>
    </xf>
    <xf numFmtId="0" fontId="30" fillId="90" borderId="12" xfId="0" applyFont="1" applyFill="1" applyBorder="1" applyAlignment="1">
      <alignment horizontal="center" vertical="center"/>
    </xf>
    <xf numFmtId="0" fontId="71" fillId="90" borderId="24" xfId="0" applyFont="1" applyFill="1" applyBorder="1" applyAlignment="1">
      <alignment textRotation="90"/>
    </xf>
    <xf numFmtId="0" fontId="71" fillId="90" borderId="18" xfId="0" applyFont="1" applyFill="1" applyBorder="1" applyAlignment="1">
      <alignment textRotation="90"/>
    </xf>
    <xf numFmtId="0" fontId="72" fillId="90" borderId="19" xfId="0" applyFont="1" applyFill="1" applyBorder="1" applyAlignment="1">
      <alignment horizontal="center" vertical="center" wrapText="1"/>
    </xf>
    <xf numFmtId="0" fontId="75" fillId="59" borderId="69" xfId="0" applyFont="1" applyFill="1" applyBorder="1"/>
    <xf numFmtId="0" fontId="75" fillId="86" borderId="69" xfId="0" applyFont="1" applyFill="1" applyBorder="1"/>
    <xf numFmtId="0" fontId="75" fillId="59" borderId="12" xfId="0" applyFont="1" applyFill="1" applyBorder="1"/>
    <xf numFmtId="0" fontId="11" fillId="86" borderId="1" xfId="0" applyFont="1" applyFill="1" applyBorder="1"/>
    <xf numFmtId="0" fontId="11" fillId="86" borderId="1" xfId="0" applyFont="1" applyFill="1" applyBorder="1" applyAlignment="1">
      <alignment horizontal="center" vertical="center"/>
    </xf>
    <xf numFmtId="0" fontId="35" fillId="59" borderId="5" xfId="0" applyFont="1" applyFill="1" applyBorder="1" applyAlignment="1">
      <alignment horizontal="center" vertical="center"/>
    </xf>
    <xf numFmtId="0" fontId="11" fillId="86" borderId="5" xfId="0" applyFont="1" applyFill="1" applyBorder="1"/>
    <xf numFmtId="0" fontId="11" fillId="86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wrapText="1"/>
    </xf>
    <xf numFmtId="0" fontId="78" fillId="59" borderId="73" xfId="0" applyFont="1" applyFill="1" applyBorder="1"/>
    <xf numFmtId="0" fontId="78" fillId="59" borderId="63" xfId="0" applyFont="1" applyFill="1" applyBorder="1"/>
    <xf numFmtId="0" fontId="78" fillId="59" borderId="63" xfId="0" applyFont="1" applyFill="1" applyBorder="1" applyAlignment="1">
      <alignment horizontal="center" vertical="center"/>
    </xf>
    <xf numFmtId="0" fontId="79" fillId="86" borderId="63" xfId="0" applyFont="1" applyFill="1" applyBorder="1"/>
    <xf numFmtId="0" fontId="79" fillId="86" borderId="63" xfId="0" applyFont="1" applyFill="1" applyBorder="1" applyAlignment="1">
      <alignment horizontal="center" vertical="center"/>
    </xf>
    <xf numFmtId="0" fontId="78" fillId="59" borderId="4" xfId="0" applyFont="1" applyFill="1" applyBorder="1"/>
    <xf numFmtId="0" fontId="78" fillId="59" borderId="6" xfId="0" applyFont="1" applyFill="1" applyBorder="1"/>
    <xf numFmtId="0" fontId="79" fillId="86" borderId="6" xfId="0" applyFont="1" applyFill="1" applyBorder="1"/>
    <xf numFmtId="0" fontId="79" fillId="86" borderId="6" xfId="0" applyFont="1" applyFill="1" applyBorder="1" applyAlignment="1">
      <alignment horizontal="center" vertical="center"/>
    </xf>
    <xf numFmtId="0" fontId="15" fillId="86" borderId="89" xfId="0" applyFont="1" applyFill="1" applyBorder="1" applyAlignment="1">
      <alignment horizontal="center" vertical="center"/>
    </xf>
    <xf numFmtId="0" fontId="75" fillId="86" borderId="82" xfId="0" applyFont="1" applyFill="1" applyBorder="1"/>
    <xf numFmtId="0" fontId="35" fillId="86" borderId="39" xfId="0" applyFont="1" applyFill="1" applyBorder="1" applyAlignment="1">
      <alignment vertical="center"/>
    </xf>
    <xf numFmtId="0" fontId="35" fillId="86" borderId="37" xfId="0" applyFont="1" applyFill="1" applyBorder="1" applyAlignment="1">
      <alignment vertical="center"/>
    </xf>
    <xf numFmtId="0" fontId="78" fillId="86" borderId="74" xfId="0" applyFont="1" applyFill="1" applyBorder="1" applyAlignment="1">
      <alignment vertical="center"/>
    </xf>
    <xf numFmtId="0" fontId="78" fillId="86" borderId="40" xfId="0" applyFont="1" applyFill="1" applyBorder="1" applyAlignment="1">
      <alignment vertical="center"/>
    </xf>
    <xf numFmtId="0" fontId="15" fillId="59" borderId="72" xfId="0" applyFont="1" applyFill="1" applyBorder="1" applyAlignment="1">
      <alignment horizontal="center"/>
    </xf>
    <xf numFmtId="0" fontId="78" fillId="59" borderId="72" xfId="0" applyFont="1" applyFill="1" applyBorder="1"/>
    <xf numFmtId="0" fontId="78" fillId="59" borderId="9" xfId="0" applyFont="1" applyFill="1" applyBorder="1"/>
    <xf numFmtId="0" fontId="34" fillId="86" borderId="17" xfId="0" applyFont="1" applyFill="1" applyBorder="1" applyAlignment="1">
      <alignment vertical="center" wrapText="1"/>
    </xf>
    <xf numFmtId="0" fontId="32" fillId="59" borderId="51" xfId="0" applyFont="1" applyFill="1" applyBorder="1" applyAlignment="1">
      <alignment wrapText="1"/>
    </xf>
    <xf numFmtId="0" fontId="32" fillId="59" borderId="53" xfId="0" applyFont="1" applyFill="1" applyBorder="1" applyAlignment="1">
      <alignment wrapText="1"/>
    </xf>
    <xf numFmtId="0" fontId="32" fillId="59" borderId="53" xfId="0" applyFont="1" applyFill="1" applyBorder="1"/>
    <xf numFmtId="0" fontId="32" fillId="59" borderId="65" xfId="0" applyFont="1" applyFill="1" applyBorder="1"/>
    <xf numFmtId="0" fontId="36" fillId="59" borderId="51" xfId="0" applyFont="1" applyFill="1" applyBorder="1"/>
    <xf numFmtId="0" fontId="36" fillId="59" borderId="53" xfId="0" applyFont="1" applyFill="1" applyBorder="1"/>
    <xf numFmtId="0" fontId="36" fillId="59" borderId="53" xfId="0" applyFont="1" applyFill="1" applyBorder="1" applyAlignment="1">
      <alignment horizontal="left" vertical="center" wrapText="1"/>
    </xf>
    <xf numFmtId="0" fontId="36" fillId="59" borderId="65" xfId="0" applyFont="1" applyFill="1" applyBorder="1" applyAlignment="1">
      <alignment horizontal="left" vertical="center" wrapText="1"/>
    </xf>
    <xf numFmtId="0" fontId="38" fillId="86" borderId="65" xfId="0" applyFont="1" applyFill="1" applyBorder="1" applyAlignment="1">
      <alignment vertical="center" wrapText="1"/>
    </xf>
    <xf numFmtId="0" fontId="14" fillId="86" borderId="17" xfId="0" applyFont="1" applyFill="1" applyBorder="1" applyAlignment="1">
      <alignment vertical="center" wrapText="1"/>
    </xf>
    <xf numFmtId="3" fontId="10" fillId="5" borderId="141" xfId="0" applyNumberFormat="1" applyFont="1" applyFill="1" applyBorder="1" applyAlignment="1">
      <alignment horizontal="center" vertical="center" wrapText="1"/>
    </xf>
    <xf numFmtId="0" fontId="18" fillId="39" borderId="93" xfId="0" applyFont="1" applyFill="1" applyBorder="1" applyAlignment="1">
      <alignment horizontal="justify" vertical="center" wrapText="1"/>
    </xf>
    <xf numFmtId="0" fontId="18" fillId="41" borderId="93" xfId="0" applyFont="1" applyFill="1" applyBorder="1" applyAlignment="1">
      <alignment horizontal="justify" vertical="center" wrapText="1"/>
    </xf>
    <xf numFmtId="0" fontId="18" fillId="2" borderId="93" xfId="0" applyFont="1" applyFill="1" applyBorder="1" applyAlignment="1">
      <alignment horizontal="justify" vertical="center" wrapText="1"/>
    </xf>
    <xf numFmtId="0" fontId="18" fillId="43" borderId="93" xfId="0" applyFont="1" applyFill="1" applyBorder="1" applyAlignment="1">
      <alignment horizontal="justify" vertical="center" wrapText="1"/>
    </xf>
    <xf numFmtId="0" fontId="71" fillId="53" borderId="1" xfId="0" applyFont="1" applyFill="1" applyBorder="1"/>
    <xf numFmtId="0" fontId="83" fillId="71" borderId="3" xfId="0" applyFont="1" applyFill="1" applyBorder="1"/>
    <xf numFmtId="0" fontId="83" fillId="71" borderId="1" xfId="0" applyFont="1" applyFill="1" applyBorder="1"/>
    <xf numFmtId="0" fontId="82" fillId="71" borderId="1" xfId="0" applyFont="1" applyFill="1" applyBorder="1"/>
    <xf numFmtId="0" fontId="82" fillId="71" borderId="43" xfId="0" applyFont="1" applyFill="1" applyBorder="1"/>
    <xf numFmtId="0" fontId="84" fillId="72" borderId="3" xfId="0" applyFont="1" applyFill="1" applyBorder="1"/>
    <xf numFmtId="0" fontId="84" fillId="72" borderId="4" xfId="0" applyFont="1" applyFill="1" applyBorder="1"/>
    <xf numFmtId="0" fontId="84" fillId="72" borderId="1" xfId="0" applyFont="1" applyFill="1" applyBorder="1"/>
    <xf numFmtId="0" fontId="84" fillId="72" borderId="6" xfId="0" applyFont="1" applyFill="1" applyBorder="1"/>
    <xf numFmtId="0" fontId="84" fillId="72" borderId="43" xfId="0" applyFont="1" applyFill="1" applyBorder="1"/>
    <xf numFmtId="0" fontId="84" fillId="72" borderId="44" xfId="0" applyFont="1" applyFill="1" applyBorder="1"/>
    <xf numFmtId="0" fontId="85" fillId="72" borderId="18" xfId="0" applyFont="1" applyFill="1" applyBorder="1"/>
    <xf numFmtId="0" fontId="85" fillId="72" borderId="19" xfId="0" applyFont="1" applyFill="1" applyBorder="1"/>
    <xf numFmtId="1" fontId="45" fillId="8" borderId="143" xfId="0" applyNumberFormat="1" applyFont="1" applyFill="1" applyBorder="1" applyAlignment="1">
      <alignment horizontal="center" wrapText="1"/>
    </xf>
    <xf numFmtId="1" fontId="45" fillId="8" borderId="98" xfId="0" applyNumberFormat="1" applyFont="1" applyFill="1" applyBorder="1" applyAlignment="1">
      <alignment horizontal="center" wrapText="1"/>
    </xf>
    <xf numFmtId="1" fontId="45" fillId="8" borderId="144" xfId="0" applyNumberFormat="1" applyFont="1" applyFill="1" applyBorder="1" applyAlignment="1">
      <alignment horizontal="center" wrapText="1"/>
    </xf>
    <xf numFmtId="1" fontId="45" fillId="50" borderId="98" xfId="0" applyNumberFormat="1" applyFont="1" applyFill="1" applyBorder="1" applyAlignment="1">
      <alignment horizontal="center" wrapText="1"/>
    </xf>
    <xf numFmtId="1" fontId="45" fillId="50" borderId="144" xfId="0" applyNumberFormat="1" applyFont="1" applyFill="1" applyBorder="1" applyAlignment="1">
      <alignment horizontal="center" wrapText="1"/>
    </xf>
    <xf numFmtId="0" fontId="7" fillId="81" borderId="57" xfId="0" applyFont="1" applyFill="1" applyBorder="1" applyAlignment="1">
      <alignment horizontal="left" vertical="center" wrapText="1"/>
    </xf>
    <xf numFmtId="0" fontId="7" fillId="81" borderId="53" xfId="0" applyFont="1" applyFill="1" applyBorder="1" applyAlignment="1">
      <alignment horizontal="left" vertical="center" wrapText="1"/>
    </xf>
    <xf numFmtId="0" fontId="49" fillId="81" borderId="65" xfId="0" applyFont="1" applyFill="1" applyBorder="1" applyAlignment="1">
      <alignment horizontal="left" vertical="center" wrapText="1"/>
    </xf>
    <xf numFmtId="0" fontId="7" fillId="52" borderId="51" xfId="0" applyFont="1" applyFill="1" applyBorder="1" applyAlignment="1">
      <alignment horizontal="left" vertical="center" wrapText="1"/>
    </xf>
    <xf numFmtId="0" fontId="7" fillId="52" borderId="53" xfId="0" applyFont="1" applyFill="1" applyBorder="1" applyAlignment="1">
      <alignment horizontal="left" vertical="center" wrapText="1"/>
    </xf>
    <xf numFmtId="0" fontId="7" fillId="81" borderId="51" xfId="0" applyFont="1" applyFill="1" applyBorder="1" applyAlignment="1">
      <alignment horizontal="left" vertical="center" wrapText="1"/>
    </xf>
    <xf numFmtId="0" fontId="86" fillId="52" borderId="65" xfId="0" applyFont="1" applyFill="1" applyBorder="1" applyAlignment="1">
      <alignment horizontal="left" vertical="center" wrapText="1"/>
    </xf>
    <xf numFmtId="0" fontId="7" fillId="89" borderId="57" xfId="0" applyFont="1" applyFill="1" applyBorder="1" applyAlignment="1">
      <alignment horizontal="left" vertical="center" wrapText="1"/>
    </xf>
    <xf numFmtId="0" fontId="7" fillId="89" borderId="53" xfId="0" applyFont="1" applyFill="1" applyBorder="1" applyAlignment="1">
      <alignment horizontal="left" vertical="center" wrapText="1"/>
    </xf>
    <xf numFmtId="4" fontId="10" fillId="5" borderId="1" xfId="0" applyNumberFormat="1" applyFont="1" applyFill="1" applyBorder="1" applyAlignment="1">
      <alignment horizontal="center" wrapText="1"/>
    </xf>
    <xf numFmtId="0" fontId="10" fillId="84" borderId="43" xfId="0" applyFont="1" applyFill="1" applyBorder="1" applyAlignment="1">
      <alignment horizontal="center" textRotation="90"/>
    </xf>
    <xf numFmtId="0" fontId="7" fillId="85" borderId="51" xfId="0" applyFont="1" applyFill="1" applyBorder="1" applyAlignment="1">
      <alignment horizontal="left" vertical="center" wrapText="1"/>
    </xf>
    <xf numFmtId="3" fontId="10" fillId="85" borderId="3" xfId="0" applyNumberFormat="1" applyFont="1" applyFill="1" applyBorder="1" applyAlignment="1">
      <alignment horizontal="center" vertical="center" wrapText="1"/>
    </xf>
    <xf numFmtId="4" fontId="10" fillId="5" borderId="3" xfId="0" applyNumberFormat="1" applyFont="1" applyFill="1" applyBorder="1" applyAlignment="1">
      <alignment horizontal="center" wrapText="1"/>
    </xf>
    <xf numFmtId="0" fontId="49" fillId="44" borderId="65" xfId="0" applyFont="1" applyFill="1" applyBorder="1" applyAlignment="1">
      <alignment horizontal="left" vertical="center" wrapText="1"/>
    </xf>
    <xf numFmtId="3" fontId="49" fillId="44" borderId="8" xfId="0" applyNumberFormat="1" applyFont="1" applyFill="1" applyBorder="1" applyAlignment="1">
      <alignment horizontal="center" vertical="center" wrapText="1"/>
    </xf>
    <xf numFmtId="4" fontId="49" fillId="44" borderId="8" xfId="0" applyNumberFormat="1" applyFont="1" applyFill="1" applyBorder="1" applyAlignment="1">
      <alignment horizontal="center" wrapText="1"/>
    </xf>
    <xf numFmtId="4" fontId="49" fillId="44" borderId="9" xfId="0" applyNumberFormat="1" applyFont="1" applyFill="1" applyBorder="1" applyAlignment="1">
      <alignment horizontal="center" vertical="center" wrapText="1"/>
    </xf>
    <xf numFmtId="0" fontId="10" fillId="85" borderId="3" xfId="0" applyFont="1" applyFill="1" applyBorder="1" applyAlignment="1">
      <alignment horizontal="center"/>
    </xf>
    <xf numFmtId="3" fontId="10" fillId="85" borderId="3" xfId="0" applyNumberFormat="1" applyFont="1" applyFill="1" applyBorder="1" applyAlignment="1">
      <alignment horizontal="center"/>
    </xf>
    <xf numFmtId="0" fontId="49" fillId="44" borderId="8" xfId="0" applyFont="1" applyFill="1" applyBorder="1" applyAlignment="1">
      <alignment horizontal="center"/>
    </xf>
    <xf numFmtId="0" fontId="4" fillId="53" borderId="1" xfId="0" applyFont="1" applyFill="1" applyBorder="1"/>
    <xf numFmtId="0" fontId="4" fillId="53" borderId="43" xfId="0" applyFont="1" applyFill="1" applyBorder="1"/>
    <xf numFmtId="0" fontId="4" fillId="53" borderId="37" xfId="0" applyFont="1" applyFill="1" applyBorder="1"/>
    <xf numFmtId="0" fontId="4" fillId="53" borderId="46" xfId="0" applyFont="1" applyFill="1" applyBorder="1"/>
    <xf numFmtId="3" fontId="10" fillId="0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48" fillId="7" borderId="7" xfId="0" applyFont="1" applyFill="1" applyBorder="1" applyAlignment="1">
      <alignment wrapText="1"/>
    </xf>
    <xf numFmtId="0" fontId="48" fillId="7" borderId="42" xfId="0" applyFont="1" applyFill="1" applyBorder="1" applyAlignment="1">
      <alignment wrapText="1"/>
    </xf>
    <xf numFmtId="0" fontId="2" fillId="30" borderId="145" xfId="0" applyFont="1" applyFill="1" applyBorder="1" applyAlignment="1">
      <alignment horizontal="center" vertical="center"/>
    </xf>
    <xf numFmtId="1" fontId="10" fillId="85" borderId="3" xfId="0" applyNumberFormat="1" applyFont="1" applyFill="1" applyBorder="1" applyAlignment="1">
      <alignment horizontal="center"/>
    </xf>
    <xf numFmtId="1" fontId="10" fillId="81" borderId="1" xfId="0" applyNumberFormat="1" applyFont="1" applyFill="1" applyBorder="1" applyAlignment="1">
      <alignment horizontal="center"/>
    </xf>
    <xf numFmtId="1" fontId="10" fillId="81" borderId="1" xfId="0" applyNumberFormat="1" applyFont="1" applyFill="1" applyBorder="1" applyAlignment="1">
      <alignment horizontal="center" vertical="center"/>
    </xf>
    <xf numFmtId="0" fontId="87" fillId="0" borderId="0" xfId="0" applyFont="1"/>
    <xf numFmtId="0" fontId="51" fillId="0" borderId="53" xfId="0" applyFont="1" applyBorder="1" applyAlignment="1">
      <alignment horizontal="left"/>
    </xf>
    <xf numFmtId="0" fontId="11" fillId="17" borderId="59" xfId="0" applyFont="1" applyFill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/>
    </xf>
    <xf numFmtId="0" fontId="11" fillId="17" borderId="49" xfId="0" applyFont="1" applyFill="1" applyBorder="1" applyAlignment="1">
      <alignment horizontal="center" vertical="center"/>
    </xf>
    <xf numFmtId="0" fontId="52" fillId="86" borderId="88" xfId="0" applyFont="1" applyFill="1" applyBorder="1" applyAlignment="1">
      <alignment horizontal="center" vertical="center" wrapText="1"/>
    </xf>
    <xf numFmtId="0" fontId="1" fillId="92" borderId="18" xfId="0" applyFont="1" applyFill="1" applyBorder="1" applyAlignment="1">
      <alignment horizontal="right"/>
    </xf>
    <xf numFmtId="0" fontId="1" fillId="92" borderId="17" xfId="0" applyFont="1" applyFill="1" applyBorder="1" applyAlignment="1">
      <alignment horizontal="right"/>
    </xf>
    <xf numFmtId="0" fontId="88" fillId="62" borderId="1" xfId="0" applyFont="1" applyFill="1" applyBorder="1"/>
    <xf numFmtId="0" fontId="7" fillId="63" borderId="1" xfId="0" applyFont="1" applyFill="1" applyBorder="1"/>
    <xf numFmtId="0" fontId="0" fillId="60" borderId="2" xfId="0" applyFill="1" applyBorder="1"/>
    <xf numFmtId="0" fontId="0" fillId="60" borderId="3" xfId="0" applyFill="1" applyBorder="1"/>
    <xf numFmtId="0" fontId="0" fillId="60" borderId="3" xfId="0" applyFill="1" applyBorder="1" applyAlignment="1">
      <alignment horizontal="center" vertical="center"/>
    </xf>
    <xf numFmtId="0" fontId="0" fillId="60" borderId="3" xfId="0" applyFont="1" applyFill="1" applyBorder="1" applyAlignment="1">
      <alignment horizontal="center" vertical="center"/>
    </xf>
    <xf numFmtId="0" fontId="0" fillId="60" borderId="4" xfId="0" applyFont="1" applyFill="1" applyBorder="1" applyAlignment="1">
      <alignment horizontal="center" vertical="center"/>
    </xf>
    <xf numFmtId="0" fontId="51" fillId="0" borderId="0" xfId="0" applyFont="1" applyBorder="1"/>
    <xf numFmtId="0" fontId="51" fillId="0" borderId="62" xfId="0" applyFont="1" applyBorder="1"/>
    <xf numFmtId="0" fontId="51" fillId="0" borderId="6" xfId="0" applyFont="1" applyBorder="1"/>
    <xf numFmtId="0" fontId="51" fillId="0" borderId="44" xfId="0" applyFont="1" applyBorder="1"/>
    <xf numFmtId="0" fontId="83" fillId="71" borderId="4" xfId="0" applyFont="1" applyFill="1" applyBorder="1"/>
    <xf numFmtId="0" fontId="83" fillId="71" borderId="6" xfId="0" applyFont="1" applyFill="1" applyBorder="1"/>
    <xf numFmtId="0" fontId="82" fillId="71" borderId="6" xfId="0" applyFont="1" applyFill="1" applyBorder="1"/>
    <xf numFmtId="0" fontId="82" fillId="71" borderId="44" xfId="0" applyFont="1" applyFill="1" applyBorder="1"/>
    <xf numFmtId="0" fontId="10" fillId="5" borderId="43" xfId="0" applyFont="1" applyFill="1" applyBorder="1" applyAlignment="1">
      <alignment horizontal="center" textRotation="90" wrapText="1"/>
    </xf>
    <xf numFmtId="0" fontId="10" fillId="5" borderId="43" xfId="0" applyFont="1" applyFill="1" applyBorder="1" applyAlignment="1">
      <alignment horizontal="center" textRotation="90"/>
    </xf>
    <xf numFmtId="0" fontId="10" fillId="5" borderId="44" xfId="0" applyFont="1" applyFill="1" applyBorder="1" applyAlignment="1">
      <alignment horizontal="center" textRotation="90"/>
    </xf>
    <xf numFmtId="0" fontId="10" fillId="5" borderId="42" xfId="0" applyFont="1" applyFill="1" applyBorder="1" applyAlignment="1">
      <alignment horizontal="center" textRotation="90" wrapText="1"/>
    </xf>
    <xf numFmtId="0" fontId="1" fillId="20" borderId="20" xfId="0" applyFont="1" applyFill="1" applyBorder="1" applyAlignment="1">
      <alignment horizontal="center"/>
    </xf>
    <xf numFmtId="1" fontId="10" fillId="20" borderId="20" xfId="0" applyNumberFormat="1" applyFont="1" applyFill="1" applyBorder="1" applyAlignment="1">
      <alignment horizontal="center"/>
    </xf>
    <xf numFmtId="1" fontId="7" fillId="20" borderId="20" xfId="0" applyNumberFormat="1" applyFont="1" applyFill="1" applyBorder="1" applyAlignment="1">
      <alignment horizontal="center"/>
    </xf>
    <xf numFmtId="1" fontId="7" fillId="20" borderId="21" xfId="0" applyNumberFormat="1" applyFont="1" applyFill="1" applyBorder="1" applyAlignment="1">
      <alignment horizontal="center"/>
    </xf>
    <xf numFmtId="0" fontId="1" fillId="20" borderId="22" xfId="0" applyFont="1" applyFill="1" applyBorder="1" applyAlignment="1">
      <alignment horizontal="center"/>
    </xf>
    <xf numFmtId="1" fontId="10" fillId="20" borderId="22" xfId="0" applyNumberFormat="1" applyFont="1" applyFill="1" applyBorder="1" applyAlignment="1">
      <alignment horizontal="center"/>
    </xf>
    <xf numFmtId="1" fontId="7" fillId="20" borderId="22" xfId="0" applyNumberFormat="1" applyFont="1" applyFill="1" applyBorder="1" applyAlignment="1">
      <alignment horizontal="center"/>
    </xf>
    <xf numFmtId="1" fontId="7" fillId="20" borderId="23" xfId="0" applyNumberFormat="1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1" fontId="10" fillId="21" borderId="22" xfId="0" applyNumberFormat="1" applyFont="1" applyFill="1" applyBorder="1" applyAlignment="1">
      <alignment horizontal="center"/>
    </xf>
    <xf numFmtId="1" fontId="7" fillId="21" borderId="22" xfId="0" applyNumberFormat="1" applyFont="1" applyFill="1" applyBorder="1" applyAlignment="1">
      <alignment horizontal="center"/>
    </xf>
    <xf numFmtId="1" fontId="7" fillId="21" borderId="23" xfId="0" applyNumberFormat="1" applyFon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1" fontId="10" fillId="22" borderId="22" xfId="0" applyNumberFormat="1" applyFont="1" applyFill="1" applyBorder="1" applyAlignment="1">
      <alignment horizontal="center"/>
    </xf>
    <xf numFmtId="1" fontId="7" fillId="22" borderId="22" xfId="0" applyNumberFormat="1" applyFont="1" applyFill="1" applyBorder="1" applyAlignment="1">
      <alignment horizontal="center"/>
    </xf>
    <xf numFmtId="1" fontId="7" fillId="22" borderId="23" xfId="0" applyNumberFormat="1" applyFont="1" applyFill="1" applyBorder="1" applyAlignment="1">
      <alignment horizontal="center"/>
    </xf>
    <xf numFmtId="1" fontId="1" fillId="22" borderId="119" xfId="0" applyNumberFormat="1" applyFont="1" applyFill="1" applyBorder="1" applyAlignment="1">
      <alignment horizontal="center"/>
    </xf>
    <xf numFmtId="0" fontId="1" fillId="23" borderId="22" xfId="0" applyFont="1" applyFill="1" applyBorder="1" applyAlignment="1">
      <alignment horizontal="center"/>
    </xf>
    <xf numFmtId="1" fontId="10" fillId="23" borderId="22" xfId="0" applyNumberFormat="1" applyFont="1" applyFill="1" applyBorder="1" applyAlignment="1">
      <alignment horizontal="center"/>
    </xf>
    <xf numFmtId="1" fontId="7" fillId="23" borderId="22" xfId="0" applyNumberFormat="1" applyFont="1" applyFill="1" applyBorder="1" applyAlignment="1">
      <alignment horizontal="center"/>
    </xf>
    <xf numFmtId="1" fontId="7" fillId="23" borderId="23" xfId="0" applyNumberFormat="1" applyFont="1" applyFill="1" applyBorder="1" applyAlignment="1">
      <alignment horizontal="center"/>
    </xf>
    <xf numFmtId="1" fontId="1" fillId="23" borderId="119" xfId="0" applyNumberFormat="1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1" fontId="10" fillId="24" borderId="22" xfId="0" applyNumberFormat="1" applyFont="1" applyFill="1" applyBorder="1" applyAlignment="1">
      <alignment horizontal="center"/>
    </xf>
    <xf numFmtId="1" fontId="7" fillId="24" borderId="22" xfId="0" applyNumberFormat="1" applyFont="1" applyFill="1" applyBorder="1" applyAlignment="1">
      <alignment horizontal="center"/>
    </xf>
    <xf numFmtId="1" fontId="7" fillId="25" borderId="22" xfId="0" applyNumberFormat="1" applyFont="1" applyFill="1" applyBorder="1" applyAlignment="1">
      <alignment horizontal="center"/>
    </xf>
    <xf numFmtId="1" fontId="7" fillId="25" borderId="23" xfId="0" applyNumberFormat="1" applyFont="1" applyFill="1" applyBorder="1" applyAlignment="1">
      <alignment horizontal="center"/>
    </xf>
    <xf numFmtId="1" fontId="1" fillId="24" borderId="119" xfId="0" applyNumberFormat="1" applyFont="1" applyFill="1" applyBorder="1" applyAlignment="1">
      <alignment horizontal="center"/>
    </xf>
    <xf numFmtId="0" fontId="1" fillId="26" borderId="22" xfId="0" applyFont="1" applyFill="1" applyBorder="1" applyAlignment="1">
      <alignment horizontal="center"/>
    </xf>
    <xf numFmtId="1" fontId="10" fillId="26" borderId="22" xfId="0" applyNumberFormat="1" applyFont="1" applyFill="1" applyBorder="1" applyAlignment="1">
      <alignment horizontal="center"/>
    </xf>
    <xf numFmtId="1" fontId="7" fillId="26" borderId="22" xfId="0" applyNumberFormat="1" applyFont="1" applyFill="1" applyBorder="1" applyAlignment="1">
      <alignment horizontal="center"/>
    </xf>
    <xf numFmtId="1" fontId="7" fillId="7" borderId="22" xfId="0" applyNumberFormat="1" applyFont="1" applyFill="1" applyBorder="1" applyAlignment="1">
      <alignment horizontal="center"/>
    </xf>
    <xf numFmtId="1" fontId="7" fillId="7" borderId="23" xfId="0" applyNumberFormat="1" applyFont="1" applyFill="1" applyBorder="1" applyAlignment="1">
      <alignment horizontal="center"/>
    </xf>
    <xf numFmtId="1" fontId="1" fillId="26" borderId="119" xfId="0" applyNumberFormat="1" applyFont="1" applyFill="1" applyBorder="1" applyAlignment="1">
      <alignment horizontal="center"/>
    </xf>
    <xf numFmtId="0" fontId="1" fillId="91" borderId="22" xfId="0" applyFont="1" applyFill="1" applyBorder="1" applyAlignment="1"/>
    <xf numFmtId="1" fontId="1" fillId="91" borderId="22" xfId="0" applyNumberFormat="1" applyFont="1" applyFill="1" applyBorder="1" applyAlignment="1">
      <alignment horizontal="center"/>
    </xf>
    <xf numFmtId="1" fontId="7" fillId="91" borderId="22" xfId="0" applyNumberFormat="1" applyFont="1" applyFill="1" applyBorder="1" applyAlignment="1">
      <alignment horizontal="center"/>
    </xf>
    <xf numFmtId="1" fontId="7" fillId="91" borderId="23" xfId="0" applyNumberFormat="1" applyFont="1" applyFill="1" applyBorder="1" applyAlignment="1">
      <alignment horizontal="center"/>
    </xf>
    <xf numFmtId="1" fontId="1" fillId="91" borderId="119" xfId="0" applyNumberFormat="1" applyFont="1" applyFill="1" applyBorder="1" applyAlignment="1">
      <alignment horizontal="center"/>
    </xf>
    <xf numFmtId="0" fontId="1" fillId="28" borderId="22" xfId="0" applyFont="1" applyFill="1" applyBorder="1" applyAlignment="1">
      <alignment horizontal="center"/>
    </xf>
    <xf numFmtId="1" fontId="1" fillId="28" borderId="22" xfId="0" applyNumberFormat="1" applyFont="1" applyFill="1" applyBorder="1" applyAlignment="1">
      <alignment horizontal="center"/>
    </xf>
    <xf numFmtId="1" fontId="1" fillId="28" borderId="119" xfId="0" applyNumberFormat="1" applyFont="1" applyFill="1" applyBorder="1" applyAlignment="1">
      <alignment horizontal="center"/>
    </xf>
    <xf numFmtId="0" fontId="1" fillId="28" borderId="116" xfId="0" applyFont="1" applyFill="1" applyBorder="1" applyAlignment="1">
      <alignment horizontal="center"/>
    </xf>
    <xf numFmtId="1" fontId="1" fillId="28" borderId="116" xfId="0" applyNumberFormat="1" applyFont="1" applyFill="1" applyBorder="1" applyAlignment="1">
      <alignment horizontal="center"/>
    </xf>
    <xf numFmtId="1" fontId="1" fillId="28" borderId="120" xfId="0" applyNumberFormat="1" applyFont="1" applyFill="1" applyBorder="1" applyAlignment="1">
      <alignment horizontal="center"/>
    </xf>
    <xf numFmtId="0" fontId="1" fillId="20" borderId="116" xfId="0" applyFont="1" applyFill="1" applyBorder="1" applyAlignment="1">
      <alignment horizontal="center"/>
    </xf>
    <xf numFmtId="1" fontId="1" fillId="20" borderId="116" xfId="0" applyNumberFormat="1" applyFont="1" applyFill="1" applyBorder="1" applyAlignment="1">
      <alignment horizontal="center"/>
    </xf>
    <xf numFmtId="1" fontId="7" fillId="20" borderId="116" xfId="0" applyNumberFormat="1" applyFont="1" applyFill="1" applyBorder="1" applyAlignment="1">
      <alignment horizontal="center"/>
    </xf>
    <xf numFmtId="1" fontId="7" fillId="20" borderId="114" xfId="0" applyNumberFormat="1" applyFont="1" applyFill="1" applyBorder="1" applyAlignment="1">
      <alignment horizontal="center"/>
    </xf>
    <xf numFmtId="0" fontId="1" fillId="21" borderId="20" xfId="0" applyFont="1" applyFill="1" applyBorder="1" applyAlignment="1">
      <alignment horizontal="center"/>
    </xf>
    <xf numFmtId="1" fontId="10" fillId="21" borderId="20" xfId="0" applyNumberFormat="1" applyFont="1" applyFill="1" applyBorder="1" applyAlignment="1">
      <alignment horizontal="center"/>
    </xf>
    <xf numFmtId="1" fontId="7" fillId="21" borderId="20" xfId="0" applyNumberFormat="1" applyFont="1" applyFill="1" applyBorder="1" applyAlignment="1">
      <alignment horizontal="center"/>
    </xf>
    <xf numFmtId="1" fontId="7" fillId="21" borderId="21" xfId="0" applyNumberFormat="1" applyFont="1" applyFill="1" applyBorder="1" applyAlignment="1">
      <alignment horizontal="center"/>
    </xf>
    <xf numFmtId="0" fontId="1" fillId="21" borderId="116" xfId="0" applyFont="1" applyFill="1" applyBorder="1" applyAlignment="1">
      <alignment horizontal="center"/>
    </xf>
    <xf numFmtId="1" fontId="1" fillId="21" borderId="116" xfId="0" applyNumberFormat="1" applyFont="1" applyFill="1" applyBorder="1" applyAlignment="1">
      <alignment horizontal="center"/>
    </xf>
    <xf numFmtId="1" fontId="1" fillId="21" borderId="114" xfId="0" applyNumberFormat="1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1" fontId="10" fillId="22" borderId="20" xfId="0" applyNumberFormat="1" applyFont="1" applyFill="1" applyBorder="1" applyAlignment="1">
      <alignment horizontal="center"/>
    </xf>
    <xf numFmtId="1" fontId="7" fillId="22" borderId="20" xfId="0" applyNumberFormat="1" applyFont="1" applyFill="1" applyBorder="1" applyAlignment="1">
      <alignment horizontal="center"/>
    </xf>
    <xf numFmtId="1" fontId="7" fillId="22" borderId="21" xfId="0" applyNumberFormat="1" applyFont="1" applyFill="1" applyBorder="1" applyAlignment="1">
      <alignment horizontal="center"/>
    </xf>
    <xf numFmtId="0" fontId="1" fillId="22" borderId="116" xfId="0" applyFont="1" applyFill="1" applyBorder="1" applyAlignment="1">
      <alignment horizontal="center"/>
    </xf>
    <xf numFmtId="1" fontId="1" fillId="22" borderId="116" xfId="0" applyNumberFormat="1" applyFont="1" applyFill="1" applyBorder="1" applyAlignment="1">
      <alignment horizontal="center"/>
    </xf>
    <xf numFmtId="1" fontId="1" fillId="22" borderId="114" xfId="0" applyNumberFormat="1" applyFont="1" applyFill="1" applyBorder="1" applyAlignment="1">
      <alignment horizontal="center"/>
    </xf>
    <xf numFmtId="0" fontId="1" fillId="23" borderId="20" xfId="0" applyFont="1" applyFill="1" applyBorder="1" applyAlignment="1">
      <alignment horizontal="center"/>
    </xf>
    <xf numFmtId="1" fontId="10" fillId="23" borderId="20" xfId="0" applyNumberFormat="1" applyFont="1" applyFill="1" applyBorder="1" applyAlignment="1">
      <alignment horizontal="center"/>
    </xf>
    <xf numFmtId="1" fontId="7" fillId="23" borderId="20" xfId="0" applyNumberFormat="1" applyFont="1" applyFill="1" applyBorder="1" applyAlignment="1">
      <alignment horizontal="center"/>
    </xf>
    <xf numFmtId="1" fontId="7" fillId="23" borderId="21" xfId="0" applyNumberFormat="1" applyFont="1" applyFill="1" applyBorder="1" applyAlignment="1">
      <alignment horizontal="center"/>
    </xf>
    <xf numFmtId="0" fontId="1" fillId="23" borderId="116" xfId="0" applyFont="1" applyFill="1" applyBorder="1" applyAlignment="1">
      <alignment horizontal="center"/>
    </xf>
    <xf numFmtId="1" fontId="1" fillId="23" borderId="116" xfId="0" applyNumberFormat="1" applyFont="1" applyFill="1" applyBorder="1" applyAlignment="1">
      <alignment horizontal="center"/>
    </xf>
    <xf numFmtId="1" fontId="1" fillId="23" borderId="114" xfId="0" applyNumberFormat="1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1" fontId="10" fillId="24" borderId="20" xfId="0" applyNumberFormat="1" applyFont="1" applyFill="1" applyBorder="1" applyAlignment="1">
      <alignment horizontal="center"/>
    </xf>
    <xf numFmtId="1" fontId="7" fillId="24" borderId="20" xfId="0" applyNumberFormat="1" applyFont="1" applyFill="1" applyBorder="1" applyAlignment="1">
      <alignment horizontal="center"/>
    </xf>
    <xf numFmtId="1" fontId="7" fillId="25" borderId="20" xfId="0" applyNumberFormat="1" applyFont="1" applyFill="1" applyBorder="1" applyAlignment="1">
      <alignment horizontal="center"/>
    </xf>
    <xf numFmtId="1" fontId="7" fillId="25" borderId="21" xfId="0" applyNumberFormat="1" applyFont="1" applyFill="1" applyBorder="1" applyAlignment="1">
      <alignment horizontal="center"/>
    </xf>
    <xf numFmtId="0" fontId="1" fillId="24" borderId="116" xfId="0" applyFont="1" applyFill="1" applyBorder="1" applyAlignment="1">
      <alignment horizontal="center"/>
    </xf>
    <xf numFmtId="1" fontId="1" fillId="24" borderId="116" xfId="0" applyNumberFormat="1" applyFont="1" applyFill="1" applyBorder="1" applyAlignment="1">
      <alignment horizontal="center"/>
    </xf>
    <xf numFmtId="1" fontId="1" fillId="24" borderId="114" xfId="0" applyNumberFormat="1" applyFont="1" applyFill="1" applyBorder="1" applyAlignment="1">
      <alignment horizontal="center"/>
    </xf>
    <xf numFmtId="0" fontId="1" fillId="26" borderId="20" xfId="0" applyFont="1" applyFill="1" applyBorder="1" applyAlignment="1">
      <alignment horizontal="center"/>
    </xf>
    <xf numFmtId="1" fontId="10" fillId="26" borderId="20" xfId="0" applyNumberFormat="1" applyFont="1" applyFill="1" applyBorder="1" applyAlignment="1">
      <alignment horizontal="center"/>
    </xf>
    <xf numFmtId="1" fontId="7" fillId="26" borderId="20" xfId="0" applyNumberFormat="1" applyFont="1" applyFill="1" applyBorder="1" applyAlignment="1">
      <alignment horizontal="center"/>
    </xf>
    <xf numFmtId="1" fontId="7" fillId="7" borderId="20" xfId="0" applyNumberFormat="1" applyFont="1" applyFill="1" applyBorder="1" applyAlignment="1">
      <alignment horizontal="center"/>
    </xf>
    <xf numFmtId="1" fontId="7" fillId="7" borderId="21" xfId="0" applyNumberFormat="1" applyFont="1" applyFill="1" applyBorder="1" applyAlignment="1">
      <alignment horizontal="center"/>
    </xf>
    <xf numFmtId="0" fontId="1" fillId="26" borderId="116" xfId="0" applyFont="1" applyFill="1" applyBorder="1" applyAlignment="1">
      <alignment horizontal="center"/>
    </xf>
    <xf numFmtId="1" fontId="1" fillId="26" borderId="116" xfId="0" applyNumberFormat="1" applyFont="1" applyFill="1" applyBorder="1" applyAlignment="1">
      <alignment horizontal="center"/>
    </xf>
    <xf numFmtId="1" fontId="1" fillId="26" borderId="114" xfId="0" applyNumberFormat="1" applyFont="1" applyFill="1" applyBorder="1" applyAlignment="1">
      <alignment horizontal="center"/>
    </xf>
    <xf numFmtId="0" fontId="1" fillId="27" borderId="117" xfId="0" applyFont="1" applyFill="1" applyBorder="1" applyAlignment="1"/>
    <xf numFmtId="0" fontId="1" fillId="27" borderId="31" xfId="0" applyFont="1" applyFill="1" applyBorder="1" applyAlignment="1">
      <alignment horizontal="center"/>
    </xf>
    <xf numFmtId="1" fontId="1" fillId="27" borderId="31" xfId="0" applyNumberFormat="1" applyFont="1" applyFill="1" applyBorder="1" applyAlignment="1">
      <alignment horizontal="center"/>
    </xf>
    <xf numFmtId="1" fontId="7" fillId="16" borderId="31" xfId="0" applyNumberFormat="1" applyFont="1" applyFill="1" applyBorder="1" applyAlignment="1">
      <alignment horizontal="center"/>
    </xf>
    <xf numFmtId="1" fontId="7" fillId="16" borderId="32" xfId="0" applyNumberFormat="1" applyFont="1" applyFill="1" applyBorder="1" applyAlignment="1">
      <alignment horizontal="center"/>
    </xf>
    <xf numFmtId="0" fontId="1" fillId="91" borderId="20" xfId="0" applyFont="1" applyFill="1" applyBorder="1" applyAlignment="1"/>
    <xf numFmtId="1" fontId="1" fillId="91" borderId="20" xfId="0" applyNumberFormat="1" applyFont="1" applyFill="1" applyBorder="1" applyAlignment="1">
      <alignment horizontal="center"/>
    </xf>
    <xf numFmtId="1" fontId="7" fillId="91" borderId="20" xfId="0" applyNumberFormat="1" applyFont="1" applyFill="1" applyBorder="1" applyAlignment="1">
      <alignment horizontal="center"/>
    </xf>
    <xf numFmtId="1" fontId="7" fillId="91" borderId="21" xfId="0" applyNumberFormat="1" applyFont="1" applyFill="1" applyBorder="1" applyAlignment="1">
      <alignment horizontal="center"/>
    </xf>
    <xf numFmtId="0" fontId="1" fillId="91" borderId="116" xfId="0" applyFont="1" applyFill="1" applyBorder="1" applyAlignment="1"/>
    <xf numFmtId="1" fontId="1" fillId="91" borderId="116" xfId="0" applyNumberFormat="1" applyFont="1" applyFill="1" applyBorder="1" applyAlignment="1">
      <alignment horizontal="center"/>
    </xf>
    <xf numFmtId="1" fontId="1" fillId="91" borderId="114" xfId="0" applyNumberFormat="1" applyFont="1" applyFill="1" applyBorder="1" applyAlignment="1">
      <alignment horizontal="center"/>
    </xf>
    <xf numFmtId="0" fontId="1" fillId="28" borderId="20" xfId="0" applyFont="1" applyFill="1" applyBorder="1" applyAlignment="1">
      <alignment horizontal="center"/>
    </xf>
    <xf numFmtId="1" fontId="1" fillId="28" borderId="20" xfId="0" applyNumberFormat="1" applyFont="1" applyFill="1" applyBorder="1" applyAlignment="1">
      <alignment horizontal="center"/>
    </xf>
    <xf numFmtId="1" fontId="1" fillId="28" borderId="21" xfId="0" applyNumberFormat="1" applyFont="1" applyFill="1" applyBorder="1" applyAlignment="1">
      <alignment horizontal="center"/>
    </xf>
    <xf numFmtId="1" fontId="1" fillId="28" borderId="23" xfId="0" applyNumberFormat="1" applyFont="1" applyFill="1" applyBorder="1" applyAlignment="1">
      <alignment horizontal="center"/>
    </xf>
    <xf numFmtId="1" fontId="1" fillId="28" borderId="114" xfId="0" applyNumberFormat="1" applyFont="1" applyFill="1" applyBorder="1" applyAlignment="1">
      <alignment horizontal="center"/>
    </xf>
    <xf numFmtId="1" fontId="1" fillId="20" borderId="118" xfId="0" applyNumberFormat="1" applyFont="1" applyFill="1" applyBorder="1" applyAlignment="1">
      <alignment horizontal="center"/>
    </xf>
    <xf numFmtId="1" fontId="1" fillId="20" borderId="119" xfId="0" applyNumberFormat="1" applyFont="1" applyFill="1" applyBorder="1" applyAlignment="1">
      <alignment horizontal="center"/>
    </xf>
    <xf numFmtId="1" fontId="1" fillId="20" borderId="120" xfId="0" applyNumberFormat="1" applyFont="1" applyFill="1" applyBorder="1" applyAlignment="1">
      <alignment horizontal="center"/>
    </xf>
    <xf numFmtId="1" fontId="1" fillId="21" borderId="118" xfId="0" applyNumberFormat="1" applyFont="1" applyFill="1" applyBorder="1" applyAlignment="1">
      <alignment horizontal="center"/>
    </xf>
    <xf numFmtId="1" fontId="1" fillId="21" borderId="119" xfId="0" applyNumberFormat="1" applyFont="1" applyFill="1" applyBorder="1" applyAlignment="1">
      <alignment horizontal="center"/>
    </xf>
    <xf numFmtId="1" fontId="1" fillId="21" borderId="120" xfId="0" applyNumberFormat="1" applyFont="1" applyFill="1" applyBorder="1" applyAlignment="1">
      <alignment horizontal="center"/>
    </xf>
    <xf numFmtId="1" fontId="1" fillId="22" borderId="118" xfId="0" applyNumberFormat="1" applyFont="1" applyFill="1" applyBorder="1" applyAlignment="1">
      <alignment horizontal="center"/>
    </xf>
    <xf numFmtId="1" fontId="1" fillId="22" borderId="120" xfId="0" applyNumberFormat="1" applyFont="1" applyFill="1" applyBorder="1" applyAlignment="1">
      <alignment horizontal="center"/>
    </xf>
    <xf numFmtId="1" fontId="1" fillId="23" borderId="118" xfId="0" applyNumberFormat="1" applyFont="1" applyFill="1" applyBorder="1" applyAlignment="1">
      <alignment horizontal="center"/>
    </xf>
    <xf numFmtId="1" fontId="1" fillId="23" borderId="120" xfId="0" applyNumberFormat="1" applyFont="1" applyFill="1" applyBorder="1" applyAlignment="1">
      <alignment horizontal="center"/>
    </xf>
    <xf numFmtId="1" fontId="1" fillId="24" borderId="118" xfId="0" applyNumberFormat="1" applyFont="1" applyFill="1" applyBorder="1" applyAlignment="1">
      <alignment horizontal="center"/>
    </xf>
    <xf numFmtId="1" fontId="1" fillId="24" borderId="120" xfId="0" applyNumberFormat="1" applyFont="1" applyFill="1" applyBorder="1" applyAlignment="1">
      <alignment horizontal="center"/>
    </xf>
    <xf numFmtId="1" fontId="1" fillId="26" borderId="118" xfId="0" applyNumberFormat="1" applyFont="1" applyFill="1" applyBorder="1" applyAlignment="1">
      <alignment horizontal="center"/>
    </xf>
    <xf numFmtId="1" fontId="1" fillId="26" borderId="120" xfId="0" applyNumberFormat="1" applyFont="1" applyFill="1" applyBorder="1" applyAlignment="1">
      <alignment horizontal="center"/>
    </xf>
    <xf numFmtId="1" fontId="1" fillId="27" borderId="124" xfId="0" applyNumberFormat="1" applyFont="1" applyFill="1" applyBorder="1" applyAlignment="1">
      <alignment horizontal="center"/>
    </xf>
    <xf numFmtId="1" fontId="1" fillId="91" borderId="118" xfId="0" applyNumberFormat="1" applyFont="1" applyFill="1" applyBorder="1" applyAlignment="1">
      <alignment horizontal="center"/>
    </xf>
    <xf numFmtId="1" fontId="1" fillId="91" borderId="120" xfId="0" applyNumberFormat="1" applyFont="1" applyFill="1" applyBorder="1" applyAlignment="1">
      <alignment horizontal="center"/>
    </xf>
    <xf numFmtId="1" fontId="1" fillId="28" borderId="118" xfId="0" applyNumberFormat="1" applyFont="1" applyFill="1" applyBorder="1" applyAlignment="1">
      <alignment horizontal="center"/>
    </xf>
    <xf numFmtId="1" fontId="10" fillId="20" borderId="112" xfId="0" applyNumberFormat="1" applyFont="1" applyFill="1" applyBorder="1" applyAlignment="1">
      <alignment horizontal="center"/>
    </xf>
    <xf numFmtId="1" fontId="10" fillId="20" borderId="21" xfId="0" applyNumberFormat="1" applyFont="1" applyFill="1" applyBorder="1" applyAlignment="1">
      <alignment horizontal="center"/>
    </xf>
    <xf numFmtId="1" fontId="10" fillId="20" borderId="113" xfId="0" applyNumberFormat="1" applyFont="1" applyFill="1" applyBorder="1" applyAlignment="1">
      <alignment horizontal="center"/>
    </xf>
    <xf numFmtId="1" fontId="10" fillId="20" borderId="23" xfId="0" applyNumberFormat="1" applyFont="1" applyFill="1" applyBorder="1" applyAlignment="1">
      <alignment horizontal="center"/>
    </xf>
    <xf numFmtId="1" fontId="1" fillId="20" borderId="115" xfId="0" applyNumberFormat="1" applyFont="1" applyFill="1" applyBorder="1" applyAlignment="1">
      <alignment horizontal="center"/>
    </xf>
    <xf numFmtId="1" fontId="1" fillId="20" borderId="114" xfId="0" applyNumberFormat="1" applyFont="1" applyFill="1" applyBorder="1" applyAlignment="1">
      <alignment horizontal="center"/>
    </xf>
    <xf numFmtId="1" fontId="10" fillId="21" borderId="112" xfId="0" applyNumberFormat="1" applyFont="1" applyFill="1" applyBorder="1" applyAlignment="1">
      <alignment horizontal="center"/>
    </xf>
    <xf numFmtId="1" fontId="10" fillId="21" borderId="21" xfId="0" applyNumberFormat="1" applyFont="1" applyFill="1" applyBorder="1" applyAlignment="1">
      <alignment horizontal="center"/>
    </xf>
    <xf numFmtId="1" fontId="10" fillId="21" borderId="113" xfId="0" applyNumberFormat="1" applyFont="1" applyFill="1" applyBorder="1" applyAlignment="1">
      <alignment horizontal="center"/>
    </xf>
    <xf numFmtId="1" fontId="10" fillId="21" borderId="23" xfId="0" applyNumberFormat="1" applyFont="1" applyFill="1" applyBorder="1" applyAlignment="1">
      <alignment horizontal="center"/>
    </xf>
    <xf numFmtId="1" fontId="1" fillId="21" borderId="115" xfId="0" applyNumberFormat="1" applyFont="1" applyFill="1" applyBorder="1" applyAlignment="1">
      <alignment horizontal="center"/>
    </xf>
    <xf numFmtId="1" fontId="10" fillId="22" borderId="112" xfId="0" applyNumberFormat="1" applyFont="1" applyFill="1" applyBorder="1" applyAlignment="1">
      <alignment horizontal="center"/>
    </xf>
    <xf numFmtId="1" fontId="10" fillId="22" borderId="21" xfId="0" applyNumberFormat="1" applyFont="1" applyFill="1" applyBorder="1" applyAlignment="1">
      <alignment horizontal="center"/>
    </xf>
    <xf numFmtId="1" fontId="10" fillId="22" borderId="113" xfId="0" applyNumberFormat="1" applyFont="1" applyFill="1" applyBorder="1" applyAlignment="1">
      <alignment horizontal="center"/>
    </xf>
    <xf numFmtId="1" fontId="10" fillId="22" borderId="23" xfId="0" applyNumberFormat="1" applyFont="1" applyFill="1" applyBorder="1" applyAlignment="1">
      <alignment horizontal="center"/>
    </xf>
    <xf numFmtId="1" fontId="1" fillId="22" borderId="115" xfId="0" applyNumberFormat="1" applyFont="1" applyFill="1" applyBorder="1" applyAlignment="1">
      <alignment horizontal="center"/>
    </xf>
    <xf numFmtId="1" fontId="10" fillId="23" borderId="112" xfId="0" applyNumberFormat="1" applyFont="1" applyFill="1" applyBorder="1" applyAlignment="1">
      <alignment horizontal="center"/>
    </xf>
    <xf numFmtId="1" fontId="10" fillId="23" borderId="21" xfId="0" applyNumberFormat="1" applyFont="1" applyFill="1" applyBorder="1" applyAlignment="1">
      <alignment horizontal="center"/>
    </xf>
    <xf numFmtId="1" fontId="10" fillId="23" borderId="113" xfId="0" applyNumberFormat="1" applyFont="1" applyFill="1" applyBorder="1" applyAlignment="1">
      <alignment horizontal="center"/>
    </xf>
    <xf numFmtId="1" fontId="10" fillId="23" borderId="23" xfId="0" applyNumberFormat="1" applyFont="1" applyFill="1" applyBorder="1" applyAlignment="1">
      <alignment horizontal="center"/>
    </xf>
    <xf numFmtId="1" fontId="1" fillId="23" borderId="115" xfId="0" applyNumberFormat="1" applyFont="1" applyFill="1" applyBorder="1" applyAlignment="1">
      <alignment horizontal="center"/>
    </xf>
    <xf numFmtId="1" fontId="10" fillId="24" borderId="112" xfId="0" applyNumberFormat="1" applyFont="1" applyFill="1" applyBorder="1" applyAlignment="1">
      <alignment horizontal="center"/>
    </xf>
    <xf numFmtId="1" fontId="10" fillId="24" borderId="21" xfId="0" applyNumberFormat="1" applyFont="1" applyFill="1" applyBorder="1" applyAlignment="1">
      <alignment horizontal="center"/>
    </xf>
    <xf numFmtId="1" fontId="10" fillId="24" borderId="113" xfId="0" applyNumberFormat="1" applyFont="1" applyFill="1" applyBorder="1" applyAlignment="1">
      <alignment horizontal="center"/>
    </xf>
    <xf numFmtId="1" fontId="10" fillId="24" borderId="23" xfId="0" applyNumberFormat="1" applyFont="1" applyFill="1" applyBorder="1" applyAlignment="1">
      <alignment horizontal="center"/>
    </xf>
    <xf numFmtId="1" fontId="1" fillId="24" borderId="115" xfId="0" applyNumberFormat="1" applyFont="1" applyFill="1" applyBorder="1" applyAlignment="1">
      <alignment horizontal="center"/>
    </xf>
    <xf numFmtId="1" fontId="10" fillId="26" borderId="112" xfId="0" applyNumberFormat="1" applyFont="1" applyFill="1" applyBorder="1" applyAlignment="1">
      <alignment horizontal="center"/>
    </xf>
    <xf numFmtId="1" fontId="10" fillId="26" borderId="21" xfId="0" applyNumberFormat="1" applyFont="1" applyFill="1" applyBorder="1" applyAlignment="1">
      <alignment horizontal="center"/>
    </xf>
    <xf numFmtId="1" fontId="10" fillId="26" borderId="113" xfId="0" applyNumberFormat="1" applyFont="1" applyFill="1" applyBorder="1" applyAlignment="1">
      <alignment horizontal="center"/>
    </xf>
    <xf numFmtId="1" fontId="10" fillId="26" borderId="23" xfId="0" applyNumberFormat="1" applyFont="1" applyFill="1" applyBorder="1" applyAlignment="1">
      <alignment horizontal="center"/>
    </xf>
    <xf numFmtId="1" fontId="1" fillId="26" borderId="115" xfId="0" applyNumberFormat="1" applyFont="1" applyFill="1" applyBorder="1" applyAlignment="1">
      <alignment horizontal="center"/>
    </xf>
    <xf numFmtId="1" fontId="1" fillId="27" borderId="117" xfId="0" applyNumberFormat="1" applyFont="1" applyFill="1" applyBorder="1" applyAlignment="1">
      <alignment horizontal="center"/>
    </xf>
    <xf numFmtId="1" fontId="1" fillId="27" borderId="32" xfId="0" applyNumberFormat="1" applyFont="1" applyFill="1" applyBorder="1" applyAlignment="1">
      <alignment horizontal="center"/>
    </xf>
    <xf numFmtId="1" fontId="1" fillId="91" borderId="112" xfId="0" applyNumberFormat="1" applyFont="1" applyFill="1" applyBorder="1" applyAlignment="1">
      <alignment horizontal="center"/>
    </xf>
    <xf numFmtId="1" fontId="1" fillId="91" borderId="21" xfId="0" applyNumberFormat="1" applyFont="1" applyFill="1" applyBorder="1" applyAlignment="1">
      <alignment horizontal="center"/>
    </xf>
    <xf numFmtId="1" fontId="1" fillId="91" borderId="113" xfId="0" applyNumberFormat="1" applyFont="1" applyFill="1" applyBorder="1" applyAlignment="1">
      <alignment horizontal="center"/>
    </xf>
    <xf numFmtId="1" fontId="1" fillId="91" borderId="23" xfId="0" applyNumberFormat="1" applyFont="1" applyFill="1" applyBorder="1" applyAlignment="1">
      <alignment horizontal="center"/>
    </xf>
    <xf numFmtId="1" fontId="1" fillId="91" borderId="115" xfId="0" applyNumberFormat="1" applyFont="1" applyFill="1" applyBorder="1" applyAlignment="1">
      <alignment horizontal="center"/>
    </xf>
    <xf numFmtId="1" fontId="1" fillId="28" borderId="112" xfId="0" applyNumberFormat="1" applyFont="1" applyFill="1" applyBorder="1" applyAlignment="1">
      <alignment horizontal="center"/>
    </xf>
    <xf numFmtId="1" fontId="1" fillId="28" borderId="113" xfId="0" applyNumberFormat="1" applyFont="1" applyFill="1" applyBorder="1" applyAlignment="1">
      <alignment horizontal="center"/>
    </xf>
    <xf numFmtId="1" fontId="1" fillId="28" borderId="115" xfId="0" applyNumberFormat="1" applyFont="1" applyFill="1" applyBorder="1" applyAlignment="1">
      <alignment horizontal="center"/>
    </xf>
    <xf numFmtId="1" fontId="7" fillId="20" borderId="112" xfId="0" applyNumberFormat="1" applyFont="1" applyFill="1" applyBorder="1" applyAlignment="1">
      <alignment horizontal="center"/>
    </xf>
    <xf numFmtId="1" fontId="7" fillId="20" borderId="113" xfId="0" applyNumberFormat="1" applyFont="1" applyFill="1" applyBorder="1" applyAlignment="1">
      <alignment horizontal="center"/>
    </xf>
    <xf numFmtId="1" fontId="7" fillId="21" borderId="112" xfId="0" applyNumberFormat="1" applyFont="1" applyFill="1" applyBorder="1" applyAlignment="1">
      <alignment horizontal="center"/>
    </xf>
    <xf numFmtId="1" fontId="7" fillId="21" borderId="113" xfId="0" applyNumberFormat="1" applyFont="1" applyFill="1" applyBorder="1" applyAlignment="1">
      <alignment horizontal="center"/>
    </xf>
    <xf numFmtId="1" fontId="7" fillId="22" borderId="112" xfId="0" applyNumberFormat="1" applyFont="1" applyFill="1" applyBorder="1" applyAlignment="1">
      <alignment horizontal="center"/>
    </xf>
    <xf numFmtId="1" fontId="7" fillId="22" borderId="113" xfId="0" applyNumberFormat="1" applyFont="1" applyFill="1" applyBorder="1" applyAlignment="1">
      <alignment horizontal="center"/>
    </xf>
    <xf numFmtId="1" fontId="7" fillId="23" borderId="112" xfId="0" applyNumberFormat="1" applyFont="1" applyFill="1" applyBorder="1" applyAlignment="1">
      <alignment horizontal="center"/>
    </xf>
    <xf numFmtId="1" fontId="7" fillId="23" borderId="113" xfId="0" applyNumberFormat="1" applyFont="1" applyFill="1" applyBorder="1" applyAlignment="1">
      <alignment horizontal="center"/>
    </xf>
    <xf numFmtId="1" fontId="7" fillId="24" borderId="112" xfId="0" applyNumberFormat="1" applyFont="1" applyFill="1" applyBorder="1" applyAlignment="1">
      <alignment horizontal="center"/>
    </xf>
    <xf numFmtId="1" fontId="7" fillId="24" borderId="21" xfId="0" applyNumberFormat="1" applyFont="1" applyFill="1" applyBorder="1" applyAlignment="1">
      <alignment horizontal="center"/>
    </xf>
    <xf numFmtId="1" fontId="7" fillId="24" borderId="113" xfId="0" applyNumberFormat="1" applyFont="1" applyFill="1" applyBorder="1" applyAlignment="1">
      <alignment horizontal="center"/>
    </xf>
    <xf numFmtId="1" fontId="7" fillId="24" borderId="23" xfId="0" applyNumberFormat="1" applyFont="1" applyFill="1" applyBorder="1" applyAlignment="1">
      <alignment horizontal="center"/>
    </xf>
    <xf numFmtId="1" fontId="7" fillId="26" borderId="112" xfId="0" applyNumberFormat="1" applyFont="1" applyFill="1" applyBorder="1" applyAlignment="1">
      <alignment horizontal="center"/>
    </xf>
    <xf numFmtId="1" fontId="7" fillId="26" borderId="21" xfId="0" applyNumberFormat="1" applyFont="1" applyFill="1" applyBorder="1" applyAlignment="1">
      <alignment horizontal="center"/>
    </xf>
    <xf numFmtId="1" fontId="7" fillId="26" borderId="113" xfId="0" applyNumberFormat="1" applyFont="1" applyFill="1" applyBorder="1" applyAlignment="1">
      <alignment horizontal="center"/>
    </xf>
    <xf numFmtId="1" fontId="7" fillId="26" borderId="23" xfId="0" applyNumberFormat="1" applyFont="1" applyFill="1" applyBorder="1" applyAlignment="1">
      <alignment horizontal="center"/>
    </xf>
    <xf numFmtId="1" fontId="7" fillId="20" borderId="115" xfId="0" applyNumberFormat="1" applyFont="1" applyFill="1" applyBorder="1" applyAlignment="1">
      <alignment horizontal="center"/>
    </xf>
    <xf numFmtId="1" fontId="7" fillId="25" borderId="112" xfId="0" applyNumberFormat="1" applyFont="1" applyFill="1" applyBorder="1" applyAlignment="1">
      <alignment horizontal="center"/>
    </xf>
    <xf numFmtId="1" fontId="7" fillId="25" borderId="113" xfId="0" applyNumberFormat="1" applyFont="1" applyFill="1" applyBorder="1" applyAlignment="1">
      <alignment horizontal="center"/>
    </xf>
    <xf numFmtId="1" fontId="7" fillId="7" borderId="112" xfId="0" applyNumberFormat="1" applyFont="1" applyFill="1" applyBorder="1" applyAlignment="1">
      <alignment horizontal="center"/>
    </xf>
    <xf numFmtId="1" fontId="7" fillId="7" borderId="113" xfId="0" applyNumberFormat="1" applyFont="1" applyFill="1" applyBorder="1" applyAlignment="1">
      <alignment horizontal="center"/>
    </xf>
    <xf numFmtId="1" fontId="7" fillId="16" borderId="117" xfId="0" applyNumberFormat="1" applyFont="1" applyFill="1" applyBorder="1" applyAlignment="1">
      <alignment horizontal="center"/>
    </xf>
    <xf numFmtId="1" fontId="7" fillId="91" borderId="112" xfId="0" applyNumberFormat="1" applyFont="1" applyFill="1" applyBorder="1" applyAlignment="1">
      <alignment horizontal="center"/>
    </xf>
    <xf numFmtId="1" fontId="7" fillId="91" borderId="113" xfId="0" applyNumberFormat="1" applyFont="1" applyFill="1" applyBorder="1" applyAlignment="1">
      <alignment horizontal="center"/>
    </xf>
    <xf numFmtId="1" fontId="1" fillId="29" borderId="80" xfId="0" applyNumberFormat="1" applyFont="1" applyFill="1" applyBorder="1" applyAlignment="1">
      <alignment horizontal="center" vertical="center"/>
    </xf>
    <xf numFmtId="3" fontId="52" fillId="81" borderId="3" xfId="0" applyNumberFormat="1" applyFont="1" applyFill="1" applyBorder="1" applyAlignment="1">
      <alignment horizontal="right" vertical="center" wrapText="1"/>
    </xf>
    <xf numFmtId="3" fontId="42" fillId="81" borderId="3" xfId="0" applyNumberFormat="1" applyFont="1" applyFill="1" applyBorder="1" applyAlignment="1">
      <alignment horizontal="right" vertical="center" wrapText="1"/>
    </xf>
    <xf numFmtId="3" fontId="42" fillId="81" borderId="73" xfId="0" applyNumberFormat="1" applyFont="1" applyFill="1" applyBorder="1" applyAlignment="1">
      <alignment horizontal="right" vertical="center" wrapText="1"/>
    </xf>
    <xf numFmtId="4" fontId="42" fillId="81" borderId="2" xfId="0" applyNumberFormat="1" applyFont="1" applyFill="1" applyBorder="1" applyAlignment="1">
      <alignment horizontal="right" vertical="center" wrapText="1"/>
    </xf>
    <xf numFmtId="4" fontId="42" fillId="81" borderId="3" xfId="0" applyNumberFormat="1" applyFont="1" applyFill="1" applyBorder="1" applyAlignment="1">
      <alignment horizontal="right" vertical="center" wrapText="1"/>
    </xf>
    <xf numFmtId="4" fontId="42" fillId="81" borderId="4" xfId="0" applyNumberFormat="1" applyFont="1" applyFill="1" applyBorder="1" applyAlignment="1">
      <alignment horizontal="right" vertical="center" wrapText="1"/>
    </xf>
    <xf numFmtId="4" fontId="42" fillId="81" borderId="73" xfId="0" applyNumberFormat="1" applyFont="1" applyFill="1" applyBorder="1" applyAlignment="1">
      <alignment horizontal="right" vertical="center" wrapText="1"/>
    </xf>
    <xf numFmtId="3" fontId="52" fillId="81" borderId="51" xfId="0" applyNumberFormat="1" applyFont="1" applyFill="1" applyBorder="1" applyAlignment="1">
      <alignment horizontal="right" vertical="center" wrapText="1"/>
    </xf>
    <xf numFmtId="3" fontId="52" fillId="81" borderId="1" xfId="0" applyNumberFormat="1" applyFont="1" applyFill="1" applyBorder="1" applyAlignment="1">
      <alignment horizontal="right" vertical="center" wrapText="1"/>
    </xf>
    <xf numFmtId="3" fontId="42" fillId="81" borderId="1" xfId="0" applyNumberFormat="1" applyFont="1" applyFill="1" applyBorder="1" applyAlignment="1">
      <alignment horizontal="right" vertical="center" wrapText="1"/>
    </xf>
    <xf numFmtId="3" fontId="42" fillId="81" borderId="63" xfId="0" applyNumberFormat="1" applyFont="1" applyFill="1" applyBorder="1" applyAlignment="1">
      <alignment horizontal="right" vertical="center" wrapText="1"/>
    </xf>
    <xf numFmtId="4" fontId="42" fillId="81" borderId="5" xfId="0" applyNumberFormat="1" applyFont="1" applyFill="1" applyBorder="1" applyAlignment="1">
      <alignment horizontal="right" vertical="center" wrapText="1"/>
    </xf>
    <xf numFmtId="4" fontId="42" fillId="81" borderId="1" xfId="0" applyNumberFormat="1" applyFont="1" applyFill="1" applyBorder="1" applyAlignment="1">
      <alignment horizontal="right" vertical="center" wrapText="1"/>
    </xf>
    <xf numFmtId="4" fontId="42" fillId="81" borderId="6" xfId="0" applyNumberFormat="1" applyFont="1" applyFill="1" applyBorder="1" applyAlignment="1">
      <alignment horizontal="right" vertical="center" wrapText="1"/>
    </xf>
    <xf numFmtId="4" fontId="42" fillId="81" borderId="63" xfId="0" applyNumberFormat="1" applyFont="1" applyFill="1" applyBorder="1" applyAlignment="1">
      <alignment horizontal="right" vertical="center" wrapText="1"/>
    </xf>
    <xf numFmtId="3" fontId="52" fillId="81" borderId="53" xfId="0" applyNumberFormat="1" applyFont="1" applyFill="1" applyBorder="1" applyAlignment="1">
      <alignment horizontal="right" vertical="center" wrapText="1"/>
    </xf>
    <xf numFmtId="3" fontId="53" fillId="81" borderId="8" xfId="0" applyNumberFormat="1" applyFont="1" applyFill="1" applyBorder="1" applyAlignment="1">
      <alignment horizontal="right" vertical="center" wrapText="1"/>
    </xf>
    <xf numFmtId="3" fontId="54" fillId="81" borderId="8" xfId="0" applyNumberFormat="1" applyFont="1" applyFill="1" applyBorder="1" applyAlignment="1">
      <alignment horizontal="right" vertical="center" wrapText="1"/>
    </xf>
    <xf numFmtId="3" fontId="54" fillId="81" borderId="72" xfId="0" applyNumberFormat="1" applyFont="1" applyFill="1" applyBorder="1" applyAlignment="1">
      <alignment horizontal="right" vertical="center" wrapText="1"/>
    </xf>
    <xf numFmtId="4" fontId="54" fillId="81" borderId="7" xfId="0" applyNumberFormat="1" applyFont="1" applyFill="1" applyBorder="1" applyAlignment="1">
      <alignment horizontal="right" vertical="center" wrapText="1"/>
    </xf>
    <xf numFmtId="4" fontId="54" fillId="81" borderId="8" xfId="0" applyNumberFormat="1" applyFont="1" applyFill="1" applyBorder="1" applyAlignment="1">
      <alignment horizontal="right" vertical="center" wrapText="1"/>
    </xf>
    <xf numFmtId="3" fontId="55" fillId="81" borderId="8" xfId="0" applyNumberFormat="1" applyFont="1" applyFill="1" applyBorder="1" applyAlignment="1">
      <alignment horizontal="right" vertical="center" wrapText="1"/>
    </xf>
    <xf numFmtId="4" fontId="42" fillId="81" borderId="9" xfId="0" applyNumberFormat="1" applyFont="1" applyFill="1" applyBorder="1" applyAlignment="1">
      <alignment horizontal="right" vertical="center" wrapText="1"/>
    </xf>
    <xf numFmtId="3" fontId="52" fillId="81" borderId="65" xfId="0" applyNumberFormat="1" applyFont="1" applyFill="1" applyBorder="1" applyAlignment="1">
      <alignment horizontal="right" vertical="center" wrapText="1"/>
    </xf>
    <xf numFmtId="3" fontId="52" fillId="81" borderId="8" xfId="0" applyNumberFormat="1" applyFont="1" applyFill="1" applyBorder="1" applyAlignment="1">
      <alignment horizontal="right" vertical="center" wrapText="1"/>
    </xf>
    <xf numFmtId="4" fontId="42" fillId="81" borderId="8" xfId="0" applyNumberFormat="1" applyFont="1" applyFill="1" applyBorder="1" applyAlignment="1">
      <alignment horizontal="right" vertical="center" wrapText="1"/>
    </xf>
    <xf numFmtId="3" fontId="52" fillId="52" borderId="3" xfId="0" applyNumberFormat="1" applyFont="1" applyFill="1" applyBorder="1" applyAlignment="1">
      <alignment horizontal="right" vertical="center" wrapText="1"/>
    </xf>
    <xf numFmtId="3" fontId="42" fillId="52" borderId="3" xfId="0" applyNumberFormat="1" applyFont="1" applyFill="1" applyBorder="1" applyAlignment="1">
      <alignment horizontal="right" vertical="center"/>
    </xf>
    <xf numFmtId="3" fontId="42" fillId="52" borderId="3" xfId="0" applyNumberFormat="1" applyFont="1" applyFill="1" applyBorder="1" applyAlignment="1">
      <alignment horizontal="right" vertical="center" wrapText="1"/>
    </xf>
    <xf numFmtId="3" fontId="42" fillId="52" borderId="73" xfId="0" applyNumberFormat="1" applyFont="1" applyFill="1" applyBorder="1" applyAlignment="1">
      <alignment horizontal="right" vertical="center"/>
    </xf>
    <xf numFmtId="4" fontId="42" fillId="52" borderId="2" xfId="0" applyNumberFormat="1" applyFont="1" applyFill="1" applyBorder="1" applyAlignment="1">
      <alignment horizontal="right" vertical="center" wrapText="1"/>
    </xf>
    <xf numFmtId="4" fontId="42" fillId="52" borderId="3" xfId="0" applyNumberFormat="1" applyFont="1" applyFill="1" applyBorder="1" applyAlignment="1">
      <alignment horizontal="right" vertical="center" wrapText="1"/>
    </xf>
    <xf numFmtId="4" fontId="42" fillId="52" borderId="4" xfId="0" applyNumberFormat="1" applyFont="1" applyFill="1" applyBorder="1" applyAlignment="1">
      <alignment horizontal="right" vertical="center" wrapText="1"/>
    </xf>
    <xf numFmtId="4" fontId="42" fillId="52" borderId="73" xfId="0" applyNumberFormat="1" applyFont="1" applyFill="1" applyBorder="1" applyAlignment="1">
      <alignment horizontal="right" vertical="center" wrapText="1"/>
    </xf>
    <xf numFmtId="0" fontId="56" fillId="52" borderId="3" xfId="0" applyFont="1" applyFill="1" applyBorder="1" applyAlignment="1">
      <alignment horizontal="right" vertical="center" wrapText="1"/>
    </xf>
    <xf numFmtId="3" fontId="52" fillId="52" borderId="51" xfId="0" applyNumberFormat="1" applyFont="1" applyFill="1" applyBorder="1" applyAlignment="1">
      <alignment horizontal="right" vertical="center" wrapText="1"/>
    </xf>
    <xf numFmtId="3" fontId="52" fillId="52" borderId="1" xfId="0" applyNumberFormat="1" applyFont="1" applyFill="1" applyBorder="1" applyAlignment="1">
      <alignment horizontal="right" vertical="center" wrapText="1"/>
    </xf>
    <xf numFmtId="3" fontId="42" fillId="52" borderId="1" xfId="0" applyNumberFormat="1" applyFont="1" applyFill="1" applyBorder="1" applyAlignment="1">
      <alignment horizontal="right" vertical="center"/>
    </xf>
    <xf numFmtId="3" fontId="42" fillId="52" borderId="1" xfId="0" applyNumberFormat="1" applyFont="1" applyFill="1" applyBorder="1" applyAlignment="1">
      <alignment horizontal="right" vertical="center" wrapText="1"/>
    </xf>
    <xf numFmtId="3" fontId="42" fillId="52" borderId="63" xfId="0" applyNumberFormat="1" applyFont="1" applyFill="1" applyBorder="1" applyAlignment="1">
      <alignment horizontal="right" vertical="center"/>
    </xf>
    <xf numFmtId="4" fontId="42" fillId="52" borderId="5" xfId="0" applyNumberFormat="1" applyFont="1" applyFill="1" applyBorder="1" applyAlignment="1">
      <alignment horizontal="right" vertical="center" wrapText="1"/>
    </xf>
    <xf numFmtId="4" fontId="42" fillId="52" borderId="1" xfId="0" applyNumberFormat="1" applyFont="1" applyFill="1" applyBorder="1" applyAlignment="1">
      <alignment horizontal="right" vertical="center" wrapText="1"/>
    </xf>
    <xf numFmtId="4" fontId="42" fillId="52" borderId="6" xfId="0" applyNumberFormat="1" applyFont="1" applyFill="1" applyBorder="1" applyAlignment="1">
      <alignment horizontal="right" vertical="center" wrapText="1"/>
    </xf>
    <xf numFmtId="0" fontId="42" fillId="52" borderId="1" xfId="0" applyFont="1" applyFill="1" applyBorder="1" applyAlignment="1">
      <alignment horizontal="right" vertical="center"/>
    </xf>
    <xf numFmtId="4" fontId="42" fillId="52" borderId="63" xfId="0" applyNumberFormat="1" applyFont="1" applyFill="1" applyBorder="1" applyAlignment="1">
      <alignment horizontal="right" vertical="center" wrapText="1"/>
    </xf>
    <xf numFmtId="3" fontId="52" fillId="52" borderId="53" xfId="0" applyNumberFormat="1" applyFont="1" applyFill="1" applyBorder="1" applyAlignment="1">
      <alignment horizontal="right" vertical="center" wrapText="1"/>
    </xf>
    <xf numFmtId="3" fontId="53" fillId="52" borderId="8" xfId="0" applyNumberFormat="1" applyFont="1" applyFill="1" applyBorder="1" applyAlignment="1">
      <alignment horizontal="right" vertical="center" wrapText="1"/>
    </xf>
    <xf numFmtId="3" fontId="54" fillId="52" borderId="8" xfId="0" applyNumberFormat="1" applyFont="1" applyFill="1" applyBorder="1" applyAlignment="1">
      <alignment horizontal="right" vertical="center"/>
    </xf>
    <xf numFmtId="3" fontId="54" fillId="52" borderId="72" xfId="0" applyNumberFormat="1" applyFont="1" applyFill="1" applyBorder="1" applyAlignment="1">
      <alignment horizontal="right" vertical="center"/>
    </xf>
    <xf numFmtId="4" fontId="54" fillId="52" borderId="7" xfId="0" applyNumberFormat="1" applyFont="1" applyFill="1" applyBorder="1" applyAlignment="1">
      <alignment horizontal="right" vertical="center" wrapText="1"/>
    </xf>
    <xf numFmtId="4" fontId="54" fillId="52" borderId="8" xfId="0" applyNumberFormat="1" applyFont="1" applyFill="1" applyBorder="1" applyAlignment="1">
      <alignment horizontal="right" vertical="center" wrapText="1"/>
    </xf>
    <xf numFmtId="0" fontId="55" fillId="52" borderId="8" xfId="0" applyFont="1" applyFill="1" applyBorder="1" applyAlignment="1">
      <alignment horizontal="right" vertical="center"/>
    </xf>
    <xf numFmtId="4" fontId="42" fillId="52" borderId="72" xfId="0" applyNumberFormat="1" applyFont="1" applyFill="1" applyBorder="1" applyAlignment="1">
      <alignment horizontal="right" vertical="center" wrapText="1"/>
    </xf>
    <xf numFmtId="4" fontId="42" fillId="52" borderId="9" xfId="0" applyNumberFormat="1" applyFont="1" applyFill="1" applyBorder="1" applyAlignment="1">
      <alignment horizontal="right" vertical="center" wrapText="1"/>
    </xf>
    <xf numFmtId="3" fontId="52" fillId="52" borderId="65" xfId="0" applyNumberFormat="1" applyFont="1" applyFill="1" applyBorder="1" applyAlignment="1">
      <alignment horizontal="right" vertical="center" wrapText="1"/>
    </xf>
    <xf numFmtId="3" fontId="52" fillId="52" borderId="8" xfId="0" applyNumberFormat="1" applyFont="1" applyFill="1" applyBorder="1" applyAlignment="1">
      <alignment horizontal="right" vertical="center" wrapText="1"/>
    </xf>
    <xf numFmtId="4" fontId="42" fillId="52" borderId="8" xfId="0" applyNumberFormat="1" applyFont="1" applyFill="1" applyBorder="1" applyAlignment="1">
      <alignment horizontal="right" vertical="center" wrapText="1"/>
    </xf>
    <xf numFmtId="3" fontId="42" fillId="81" borderId="3" xfId="0" applyNumberFormat="1" applyFont="1" applyFill="1" applyBorder="1" applyAlignment="1">
      <alignment horizontal="right" vertical="center"/>
    </xf>
    <xf numFmtId="3" fontId="42" fillId="81" borderId="73" xfId="0" applyNumberFormat="1" applyFont="1" applyFill="1" applyBorder="1" applyAlignment="1">
      <alignment horizontal="right" vertical="center"/>
    </xf>
    <xf numFmtId="1" fontId="42" fillId="81" borderId="3" xfId="0" applyNumberFormat="1" applyFont="1" applyFill="1" applyBorder="1" applyAlignment="1">
      <alignment horizontal="right" vertical="center"/>
    </xf>
    <xf numFmtId="3" fontId="42" fillId="81" borderId="1" xfId="0" applyNumberFormat="1" applyFont="1" applyFill="1" applyBorder="1" applyAlignment="1">
      <alignment horizontal="right" vertical="center"/>
    </xf>
    <xf numFmtId="3" fontId="42" fillId="81" borderId="63" xfId="0" applyNumberFormat="1" applyFont="1" applyFill="1" applyBorder="1" applyAlignment="1">
      <alignment horizontal="right" vertical="center"/>
    </xf>
    <xf numFmtId="0" fontId="42" fillId="81" borderId="1" xfId="0" applyFont="1" applyFill="1" applyBorder="1" applyAlignment="1">
      <alignment horizontal="right" vertical="center"/>
    </xf>
    <xf numFmtId="1" fontId="42" fillId="81" borderId="1" xfId="0" applyNumberFormat="1" applyFont="1" applyFill="1" applyBorder="1" applyAlignment="1">
      <alignment horizontal="right" vertical="center"/>
    </xf>
    <xf numFmtId="3" fontId="54" fillId="81" borderId="8" xfId="0" applyNumberFormat="1" applyFont="1" applyFill="1" applyBorder="1" applyAlignment="1">
      <alignment horizontal="right" vertical="center"/>
    </xf>
    <xf numFmtId="3" fontId="54" fillId="81" borderId="72" xfId="0" applyNumberFormat="1" applyFont="1" applyFill="1" applyBorder="1" applyAlignment="1">
      <alignment horizontal="right" vertical="center"/>
    </xf>
    <xf numFmtId="0" fontId="55" fillId="81" borderId="8" xfId="0" applyFont="1" applyFill="1" applyBorder="1" applyAlignment="1">
      <alignment horizontal="right" vertical="center"/>
    </xf>
    <xf numFmtId="1" fontId="55" fillId="81" borderId="8" xfId="0" applyNumberFormat="1" applyFont="1" applyFill="1" applyBorder="1" applyAlignment="1">
      <alignment horizontal="right" vertical="center"/>
    </xf>
    <xf numFmtId="1" fontId="42" fillId="52" borderId="3" xfId="0" applyNumberFormat="1" applyFont="1" applyFill="1" applyBorder="1" applyAlignment="1">
      <alignment horizontal="right" vertical="center"/>
    </xf>
    <xf numFmtId="1" fontId="42" fillId="52" borderId="1" xfId="0" applyNumberFormat="1" applyFont="1" applyFill="1" applyBorder="1" applyAlignment="1">
      <alignment horizontal="right" vertical="center"/>
    </xf>
    <xf numFmtId="3" fontId="55" fillId="52" borderId="8" xfId="0" applyNumberFormat="1" applyFont="1" applyFill="1" applyBorder="1" applyAlignment="1">
      <alignment horizontal="right" vertical="center"/>
    </xf>
    <xf numFmtId="3" fontId="55" fillId="52" borderId="72" xfId="0" applyNumberFormat="1" applyFont="1" applyFill="1" applyBorder="1" applyAlignment="1">
      <alignment horizontal="right" vertical="center"/>
    </xf>
    <xf numFmtId="4" fontId="42" fillId="52" borderId="7" xfId="0" applyNumberFormat="1" applyFont="1" applyFill="1" applyBorder="1" applyAlignment="1">
      <alignment horizontal="right" vertical="center" wrapText="1"/>
    </xf>
    <xf numFmtId="1" fontId="55" fillId="52" borderId="8" xfId="0" applyNumberFormat="1" applyFont="1" applyFill="1" applyBorder="1" applyAlignment="1">
      <alignment horizontal="right" vertical="center"/>
    </xf>
    <xf numFmtId="3" fontId="52" fillId="89" borderId="37" xfId="0" applyNumberFormat="1" applyFont="1" applyFill="1" applyBorder="1" applyAlignment="1">
      <alignment horizontal="right" vertical="center" wrapText="1"/>
    </xf>
    <xf numFmtId="3" fontId="42" fillId="89" borderId="37" xfId="0" applyNumberFormat="1" applyFont="1" applyFill="1" applyBorder="1" applyAlignment="1">
      <alignment horizontal="right" vertical="center"/>
    </xf>
    <xf numFmtId="3" fontId="42" fillId="89" borderId="74" xfId="0" applyNumberFormat="1" applyFont="1" applyFill="1" applyBorder="1" applyAlignment="1">
      <alignment horizontal="right" vertical="center"/>
    </xf>
    <xf numFmtId="4" fontId="42" fillId="89" borderId="39" xfId="0" applyNumberFormat="1" applyFont="1" applyFill="1" applyBorder="1" applyAlignment="1">
      <alignment horizontal="right" vertical="center" wrapText="1"/>
    </xf>
    <xf numFmtId="4" fontId="42" fillId="89" borderId="37" xfId="0" applyNumberFormat="1" applyFont="1" applyFill="1" applyBorder="1" applyAlignment="1">
      <alignment horizontal="right" vertical="center" wrapText="1"/>
    </xf>
    <xf numFmtId="4" fontId="42" fillId="89" borderId="40" xfId="0" applyNumberFormat="1" applyFont="1" applyFill="1" applyBorder="1" applyAlignment="1">
      <alignment horizontal="right" vertical="center" wrapText="1"/>
    </xf>
    <xf numFmtId="4" fontId="42" fillId="89" borderId="74" xfId="0" applyNumberFormat="1" applyFont="1" applyFill="1" applyBorder="1" applyAlignment="1">
      <alignment horizontal="right" vertical="center" wrapText="1"/>
    </xf>
    <xf numFmtId="3" fontId="52" fillId="89" borderId="57" xfId="0" applyNumberFormat="1" applyFont="1" applyFill="1" applyBorder="1" applyAlignment="1">
      <alignment horizontal="right" vertical="center" wrapText="1"/>
    </xf>
    <xf numFmtId="3" fontId="52" fillId="89" borderId="1" xfId="0" applyNumberFormat="1" applyFont="1" applyFill="1" applyBorder="1" applyAlignment="1">
      <alignment horizontal="right" vertical="center" wrapText="1"/>
    </xf>
    <xf numFmtId="3" fontId="42" fillId="89" borderId="1" xfId="0" applyNumberFormat="1" applyFont="1" applyFill="1" applyBorder="1" applyAlignment="1">
      <alignment horizontal="right" vertical="center"/>
    </xf>
    <xf numFmtId="3" fontId="42" fillId="89" borderId="63" xfId="0" applyNumberFormat="1" applyFont="1" applyFill="1" applyBorder="1" applyAlignment="1">
      <alignment horizontal="right" vertical="center"/>
    </xf>
    <xf numFmtId="4" fontId="42" fillId="89" borderId="5" xfId="0" applyNumberFormat="1" applyFont="1" applyFill="1" applyBorder="1" applyAlignment="1">
      <alignment horizontal="right" vertical="center" wrapText="1"/>
    </xf>
    <xf numFmtId="4" fontId="42" fillId="89" borderId="1" xfId="0" applyNumberFormat="1" applyFont="1" applyFill="1" applyBorder="1" applyAlignment="1">
      <alignment horizontal="right" vertical="center" wrapText="1"/>
    </xf>
    <xf numFmtId="4" fontId="42" fillId="89" borderId="6" xfId="0" applyNumberFormat="1" applyFont="1" applyFill="1" applyBorder="1" applyAlignment="1">
      <alignment horizontal="right" vertical="center" wrapText="1"/>
    </xf>
    <xf numFmtId="4" fontId="42" fillId="89" borderId="63" xfId="0" applyNumberFormat="1" applyFont="1" applyFill="1" applyBorder="1" applyAlignment="1">
      <alignment horizontal="right" vertical="center" wrapText="1"/>
    </xf>
    <xf numFmtId="3" fontId="52" fillId="89" borderId="53" xfId="0" applyNumberFormat="1" applyFont="1" applyFill="1" applyBorder="1" applyAlignment="1">
      <alignment horizontal="right" vertical="center" wrapText="1"/>
    </xf>
    <xf numFmtId="3" fontId="53" fillId="89" borderId="8" xfId="0" applyNumberFormat="1" applyFont="1" applyFill="1" applyBorder="1" applyAlignment="1">
      <alignment horizontal="right" vertical="center" wrapText="1"/>
    </xf>
    <xf numFmtId="3" fontId="54" fillId="89" borderId="8" xfId="0" applyNumberFormat="1" applyFont="1" applyFill="1" applyBorder="1" applyAlignment="1">
      <alignment horizontal="right" vertical="center"/>
    </xf>
    <xf numFmtId="3" fontId="54" fillId="89" borderId="72" xfId="0" applyNumberFormat="1" applyFont="1" applyFill="1" applyBorder="1" applyAlignment="1">
      <alignment horizontal="right" vertical="center"/>
    </xf>
    <xf numFmtId="4" fontId="54" fillId="89" borderId="7" xfId="0" applyNumberFormat="1" applyFont="1" applyFill="1" applyBorder="1" applyAlignment="1">
      <alignment horizontal="right" vertical="center" wrapText="1"/>
    </xf>
    <xf numFmtId="4" fontId="54" fillId="89" borderId="8" xfId="0" applyNumberFormat="1" applyFont="1" applyFill="1" applyBorder="1" applyAlignment="1">
      <alignment horizontal="right" vertical="center" wrapText="1"/>
    </xf>
    <xf numFmtId="3" fontId="55" fillId="89" borderId="8" xfId="0" applyNumberFormat="1" applyFont="1" applyFill="1" applyBorder="1" applyAlignment="1">
      <alignment horizontal="right" vertical="center"/>
    </xf>
    <xf numFmtId="4" fontId="42" fillId="89" borderId="9" xfId="0" applyNumberFormat="1" applyFont="1" applyFill="1" applyBorder="1" applyAlignment="1">
      <alignment horizontal="right" vertical="center" wrapText="1"/>
    </xf>
    <xf numFmtId="3" fontId="52" fillId="89" borderId="65" xfId="0" applyNumberFormat="1" applyFont="1" applyFill="1" applyBorder="1" applyAlignment="1">
      <alignment horizontal="right" vertical="center" wrapText="1"/>
    </xf>
    <xf numFmtId="3" fontId="52" fillId="89" borderId="8" xfId="0" applyNumberFormat="1" applyFont="1" applyFill="1" applyBorder="1" applyAlignment="1">
      <alignment horizontal="right" vertical="center" wrapText="1"/>
    </xf>
    <xf numFmtId="4" fontId="42" fillId="89" borderId="8" xfId="0" applyNumberFormat="1" applyFont="1" applyFill="1" applyBorder="1" applyAlignment="1">
      <alignment horizontal="right" vertical="center" wrapText="1"/>
    </xf>
    <xf numFmtId="4" fontId="54" fillId="81" borderId="72" xfId="0" applyNumberFormat="1" applyFont="1" applyFill="1" applyBorder="1" applyAlignment="1">
      <alignment horizontal="right" vertical="center" wrapText="1"/>
    </xf>
    <xf numFmtId="4" fontId="54" fillId="52" borderId="72" xfId="0" applyNumberFormat="1" applyFont="1" applyFill="1" applyBorder="1" applyAlignment="1">
      <alignment horizontal="right" vertical="center" wrapText="1"/>
    </xf>
    <xf numFmtId="4" fontId="54" fillId="89" borderId="72" xfId="0" applyNumberFormat="1" applyFont="1" applyFill="1" applyBorder="1" applyAlignment="1">
      <alignment horizontal="right" vertical="center" wrapText="1"/>
    </xf>
    <xf numFmtId="3" fontId="42" fillId="81" borderId="51" xfId="0" applyNumberFormat="1" applyFont="1" applyFill="1" applyBorder="1" applyAlignment="1">
      <alignment horizontal="right" vertical="center" wrapText="1"/>
    </xf>
    <xf numFmtId="3" fontId="42" fillId="81" borderId="53" xfId="0" applyNumberFormat="1" applyFont="1" applyFill="1" applyBorder="1" applyAlignment="1">
      <alignment horizontal="right" vertical="center" wrapText="1"/>
    </xf>
    <xf numFmtId="3" fontId="55" fillId="81" borderId="65" xfId="0" applyNumberFormat="1" applyFont="1" applyFill="1" applyBorder="1" applyAlignment="1">
      <alignment horizontal="right" vertical="center" wrapText="1"/>
    </xf>
    <xf numFmtId="0" fontId="56" fillId="52" borderId="51" xfId="0" applyFont="1" applyFill="1" applyBorder="1" applyAlignment="1">
      <alignment horizontal="right" vertical="center" wrapText="1"/>
    </xf>
    <xf numFmtId="0" fontId="42" fillId="52" borderId="53" xfId="0" applyFont="1" applyFill="1" applyBorder="1" applyAlignment="1">
      <alignment horizontal="right" vertical="center"/>
    </xf>
    <xf numFmtId="0" fontId="55" fillId="52" borderId="65" xfId="0" applyFont="1" applyFill="1" applyBorder="1" applyAlignment="1">
      <alignment horizontal="right" vertical="center"/>
    </xf>
    <xf numFmtId="1" fontId="42" fillId="81" borderId="51" xfId="0" applyNumberFormat="1" applyFont="1" applyFill="1" applyBorder="1" applyAlignment="1">
      <alignment horizontal="right" vertical="center"/>
    </xf>
    <xf numFmtId="1" fontId="42" fillId="81" borderId="53" xfId="0" applyNumberFormat="1" applyFont="1" applyFill="1" applyBorder="1" applyAlignment="1">
      <alignment horizontal="right" vertical="center"/>
    </xf>
    <xf numFmtId="1" fontId="55" fillId="81" borderId="65" xfId="0" applyNumberFormat="1" applyFont="1" applyFill="1" applyBorder="1" applyAlignment="1">
      <alignment horizontal="right" vertical="center"/>
    </xf>
    <xf numFmtId="1" fontId="42" fillId="52" borderId="51" xfId="0" applyNumberFormat="1" applyFont="1" applyFill="1" applyBorder="1" applyAlignment="1">
      <alignment horizontal="right" vertical="center"/>
    </xf>
    <xf numFmtId="1" fontId="42" fillId="52" borderId="53" xfId="0" applyNumberFormat="1" applyFont="1" applyFill="1" applyBorder="1" applyAlignment="1">
      <alignment horizontal="right" vertical="center"/>
    </xf>
    <xf numFmtId="0" fontId="55" fillId="81" borderId="65" xfId="0" applyFont="1" applyFill="1" applyBorder="1" applyAlignment="1">
      <alignment horizontal="right" vertical="center"/>
    </xf>
    <xf numFmtId="1" fontId="55" fillId="52" borderId="65" xfId="0" applyNumberFormat="1" applyFont="1" applyFill="1" applyBorder="1" applyAlignment="1">
      <alignment horizontal="right" vertical="center"/>
    </xf>
    <xf numFmtId="3" fontId="42" fillId="89" borderId="57" xfId="0" applyNumberFormat="1" applyFont="1" applyFill="1" applyBorder="1" applyAlignment="1">
      <alignment horizontal="right" vertical="center"/>
    </xf>
    <xf numFmtId="3" fontId="42" fillId="89" borderId="53" xfId="0" applyNumberFormat="1" applyFont="1" applyFill="1" applyBorder="1" applyAlignment="1">
      <alignment horizontal="right" vertical="center"/>
    </xf>
    <xf numFmtId="3" fontId="55" fillId="89" borderId="65" xfId="0" applyNumberFormat="1" applyFont="1" applyFill="1" applyBorder="1" applyAlignment="1">
      <alignment horizontal="right" vertical="center"/>
    </xf>
    <xf numFmtId="1" fontId="52" fillId="86" borderId="1" xfId="0" applyNumberFormat="1" applyFont="1" applyFill="1" applyBorder="1" applyAlignment="1">
      <alignment horizontal="center" vertical="center" wrapText="1"/>
    </xf>
    <xf numFmtId="3" fontId="55" fillId="81" borderId="1" xfId="0" applyNumberFormat="1" applyFont="1" applyFill="1" applyBorder="1" applyAlignment="1">
      <alignment horizontal="right" vertical="center" wrapText="1"/>
    </xf>
    <xf numFmtId="0" fontId="55" fillId="52" borderId="1" xfId="0" applyFont="1" applyFill="1" applyBorder="1" applyAlignment="1">
      <alignment horizontal="right" vertical="center"/>
    </xf>
    <xf numFmtId="0" fontId="55" fillId="81" borderId="1" xfId="0" applyFont="1" applyFill="1" applyBorder="1" applyAlignment="1">
      <alignment horizontal="right" vertical="center"/>
    </xf>
    <xf numFmtId="0" fontId="52" fillId="86" borderId="5" xfId="0" applyFont="1" applyFill="1" applyBorder="1" applyAlignment="1">
      <alignment horizontal="center" vertical="center" wrapText="1"/>
    </xf>
    <xf numFmtId="0" fontId="52" fillId="86" borderId="6" xfId="0" applyFont="1" applyFill="1" applyBorder="1" applyAlignment="1">
      <alignment horizontal="center" vertical="center" wrapText="1"/>
    </xf>
    <xf numFmtId="4" fontId="42" fillId="89" borderId="7" xfId="0" applyNumberFormat="1" applyFont="1" applyFill="1" applyBorder="1" applyAlignment="1">
      <alignment horizontal="right" vertical="center" wrapText="1"/>
    </xf>
    <xf numFmtId="3" fontId="52" fillId="82" borderId="114" xfId="0" applyNumberFormat="1" applyFont="1" applyFill="1" applyBorder="1" applyAlignment="1">
      <alignment horizontal="center" vertical="center" wrapText="1"/>
    </xf>
    <xf numFmtId="0" fontId="65" fillId="0" borderId="1" xfId="0" applyFont="1" applyBorder="1" applyAlignment="1">
      <alignment horizontal="center"/>
    </xf>
    <xf numFmtId="0" fontId="65" fillId="0" borderId="6" xfId="0" applyFont="1" applyBorder="1"/>
    <xf numFmtId="0" fontId="1" fillId="57" borderId="43" xfId="0" applyFont="1" applyFill="1" applyBorder="1" applyAlignment="1">
      <alignment horizontal="center" vertical="center"/>
    </xf>
    <xf numFmtId="0" fontId="0" fillId="57" borderId="43" xfId="0" applyFont="1" applyFill="1" applyBorder="1" applyAlignment="1">
      <alignment horizontal="center" vertical="center"/>
    </xf>
    <xf numFmtId="0" fontId="0" fillId="57" borderId="43" xfId="0" applyFont="1" applyFill="1" applyBorder="1" applyAlignment="1">
      <alignment horizontal="center" vertical="center" wrapText="1"/>
    </xf>
    <xf numFmtId="0" fontId="0" fillId="57" borderId="44" xfId="0" applyFont="1" applyFill="1" applyBorder="1" applyAlignment="1">
      <alignment horizontal="center" vertical="center"/>
    </xf>
    <xf numFmtId="0" fontId="0" fillId="55" borderId="1" xfId="0" applyFill="1" applyBorder="1" applyAlignment="1">
      <alignment horizontal="center" vertical="center"/>
    </xf>
    <xf numFmtId="0" fontId="0" fillId="56" borderId="1" xfId="0" applyFill="1" applyBorder="1" applyAlignment="1">
      <alignment horizontal="center" vertical="center"/>
    </xf>
    <xf numFmtId="0" fontId="68" fillId="0" borderId="1" xfId="0" applyFont="1" applyBorder="1"/>
    <xf numFmtId="0" fontId="1" fillId="58" borderId="43" xfId="0" applyFont="1" applyFill="1" applyBorder="1" applyAlignment="1">
      <alignment horizontal="center" vertical="center"/>
    </xf>
    <xf numFmtId="0" fontId="0" fillId="58" borderId="43" xfId="0" applyFont="1" applyFill="1" applyBorder="1" applyAlignment="1">
      <alignment horizontal="center" vertical="center"/>
    </xf>
    <xf numFmtId="0" fontId="0" fillId="58" borderId="43" xfId="0" applyFont="1" applyFill="1" applyBorder="1" applyAlignment="1">
      <alignment horizontal="center" vertical="center" wrapText="1"/>
    </xf>
    <xf numFmtId="0" fontId="0" fillId="58" borderId="44" xfId="0" applyFont="1" applyFill="1" applyBorder="1" applyAlignment="1">
      <alignment horizontal="center" vertical="center"/>
    </xf>
    <xf numFmtId="0" fontId="65" fillId="0" borderId="1" xfId="0" applyFont="1" applyBorder="1" applyAlignment="1"/>
    <xf numFmtId="0" fontId="69" fillId="0" borderId="1" xfId="0" applyFont="1" applyBorder="1" applyAlignment="1"/>
    <xf numFmtId="0" fontId="0" fillId="53" borderId="2" xfId="0" applyFill="1" applyBorder="1"/>
    <xf numFmtId="0" fontId="0" fillId="53" borderId="3" xfId="0" applyFill="1" applyBorder="1"/>
    <xf numFmtId="0" fontId="0" fillId="53" borderId="3" xfId="0" applyFill="1" applyBorder="1" applyAlignment="1">
      <alignment horizontal="right"/>
    </xf>
    <xf numFmtId="0" fontId="0" fillId="53" borderId="3" xfId="0" applyFont="1" applyFill="1" applyBorder="1" applyAlignment="1">
      <alignment horizontal="right" vertical="center"/>
    </xf>
    <xf numFmtId="0" fontId="0" fillId="53" borderId="4" xfId="0" applyFont="1" applyFill="1" applyBorder="1" applyAlignment="1">
      <alignment horizontal="right" vertical="center"/>
    </xf>
    <xf numFmtId="0" fontId="0" fillId="53" borderId="6" xfId="0" applyFont="1" applyFill="1" applyBorder="1" applyAlignment="1">
      <alignment horizontal="right" vertical="center"/>
    </xf>
    <xf numFmtId="0" fontId="51" fillId="0" borderId="6" xfId="0" applyFont="1" applyBorder="1" applyAlignment="1">
      <alignment horizontal="right"/>
    </xf>
    <xf numFmtId="0" fontId="0" fillId="59" borderId="6" xfId="0" applyFont="1" applyFill="1" applyBorder="1" applyAlignment="1">
      <alignment horizontal="right" vertical="center"/>
    </xf>
    <xf numFmtId="0" fontId="65" fillId="0" borderId="6" xfId="0" applyFont="1" applyBorder="1" applyAlignment="1">
      <alignment horizontal="right"/>
    </xf>
    <xf numFmtId="0" fontId="69" fillId="0" borderId="6" xfId="0" applyFont="1" applyBorder="1" applyAlignment="1">
      <alignment horizontal="right"/>
    </xf>
    <xf numFmtId="0" fontId="48" fillId="0" borderId="6" xfId="0" applyFont="1" applyBorder="1" applyAlignment="1">
      <alignment horizontal="right"/>
    </xf>
    <xf numFmtId="0" fontId="69" fillId="0" borderId="9" xfId="0" applyFont="1" applyBorder="1"/>
    <xf numFmtId="0" fontId="18" fillId="2" borderId="99" xfId="0" applyFont="1" applyFill="1" applyBorder="1" applyAlignment="1">
      <alignment horizontal="left" vertical="center" wrapText="1"/>
    </xf>
    <xf numFmtId="0" fontId="36" fillId="18" borderId="10" xfId="0" applyFont="1" applyFill="1" applyBorder="1" applyAlignment="1">
      <alignment horizontal="center" vertical="center" wrapText="1"/>
    </xf>
    <xf numFmtId="0" fontId="36" fillId="18" borderId="15" xfId="0" applyFont="1" applyFill="1" applyBorder="1" applyAlignment="1">
      <alignment horizontal="center" vertical="center" wrapText="1"/>
    </xf>
    <xf numFmtId="0" fontId="11" fillId="12" borderId="0" xfId="0" applyFont="1" applyFill="1" applyAlignment="1">
      <alignment horizontal="center" vertical="center"/>
    </xf>
    <xf numFmtId="0" fontId="11" fillId="0" borderId="47" xfId="0" applyFont="1" applyBorder="1" applyAlignment="1">
      <alignment horizontal="center"/>
    </xf>
    <xf numFmtId="164" fontId="12" fillId="0" borderId="47" xfId="0" applyNumberFormat="1" applyFont="1" applyBorder="1" applyAlignment="1">
      <alignment horizontal="center"/>
    </xf>
    <xf numFmtId="0" fontId="14" fillId="7" borderId="54" xfId="0" applyFont="1" applyFill="1" applyBorder="1" applyAlignment="1">
      <alignment horizontal="left" vertical="center" wrapText="1"/>
    </xf>
    <xf numFmtId="0" fontId="14" fillId="7" borderId="15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center" vertical="center" wrapText="1"/>
    </xf>
    <xf numFmtId="0" fontId="19" fillId="15" borderId="56" xfId="0" applyFont="1" applyFill="1" applyBorder="1" applyAlignment="1">
      <alignment horizontal="center" vertical="center" wrapText="1"/>
    </xf>
    <xf numFmtId="0" fontId="19" fillId="15" borderId="15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56" xfId="0" applyFont="1" applyFill="1" applyBorder="1" applyAlignment="1">
      <alignment horizontal="center" vertical="center" wrapText="1"/>
    </xf>
    <xf numFmtId="0" fontId="14" fillId="19" borderId="15" xfId="0" applyFont="1" applyFill="1" applyBorder="1" applyAlignment="1">
      <alignment horizontal="center" vertical="center" wrapText="1"/>
    </xf>
    <xf numFmtId="0" fontId="63" fillId="50" borderId="12" xfId="0" applyFont="1" applyFill="1" applyBorder="1" applyAlignment="1">
      <alignment horizontal="left"/>
    </xf>
    <xf numFmtId="0" fontId="63" fillId="50" borderId="48" xfId="0" applyFont="1" applyFill="1" applyBorder="1" applyAlignment="1">
      <alignment horizontal="left"/>
    </xf>
    <xf numFmtId="0" fontId="22" fillId="14" borderId="12" xfId="0" applyFont="1" applyFill="1" applyBorder="1" applyAlignment="1">
      <alignment horizontal="center" vertical="center" wrapText="1"/>
    </xf>
    <xf numFmtId="0" fontId="22" fillId="14" borderId="14" xfId="0" applyFont="1" applyFill="1" applyBorder="1" applyAlignment="1">
      <alignment horizontal="center" vertical="center" wrapText="1"/>
    </xf>
    <xf numFmtId="0" fontId="11" fillId="10" borderId="50" xfId="0" applyFont="1" applyFill="1" applyBorder="1" applyAlignment="1">
      <alignment horizontal="center" vertical="center" wrapText="1"/>
    </xf>
    <xf numFmtId="0" fontId="11" fillId="10" borderId="52" xfId="0" applyFont="1" applyFill="1" applyBorder="1" applyAlignment="1">
      <alignment horizontal="center" vertical="center" wrapText="1"/>
    </xf>
    <xf numFmtId="0" fontId="11" fillId="10" borderId="64" xfId="0" applyFont="1" applyFill="1" applyBorder="1" applyAlignment="1">
      <alignment horizontal="center" vertical="center" wrapText="1"/>
    </xf>
    <xf numFmtId="0" fontId="19" fillId="15" borderId="11" xfId="0" applyFont="1" applyFill="1" applyBorder="1" applyAlignment="1">
      <alignment horizontal="center" vertical="center" wrapText="1"/>
    </xf>
    <xf numFmtId="0" fontId="19" fillId="15" borderId="60" xfId="0" applyFont="1" applyFill="1" applyBorder="1" applyAlignment="1">
      <alignment horizontal="center" vertical="center" wrapText="1"/>
    </xf>
    <xf numFmtId="0" fontId="19" fillId="15" borderId="61" xfId="0" applyFont="1" applyFill="1" applyBorder="1" applyAlignment="1">
      <alignment horizontal="center" vertical="center" wrapText="1"/>
    </xf>
    <xf numFmtId="0" fontId="19" fillId="15" borderId="66" xfId="0" applyFont="1" applyFill="1" applyBorder="1" applyAlignment="1">
      <alignment horizontal="center" vertical="center" wrapText="1"/>
    </xf>
    <xf numFmtId="0" fontId="19" fillId="15" borderId="0" xfId="0" applyFont="1" applyFill="1" applyBorder="1" applyAlignment="1">
      <alignment horizontal="center" vertical="center" wrapText="1"/>
    </xf>
    <xf numFmtId="0" fontId="19" fillId="15" borderId="62" xfId="0" applyFont="1" applyFill="1" applyBorder="1" applyAlignment="1">
      <alignment horizontal="center" vertical="center" wrapText="1"/>
    </xf>
    <xf numFmtId="0" fontId="19" fillId="15" borderId="16" xfId="0" applyFont="1" applyFill="1" applyBorder="1" applyAlignment="1">
      <alignment horizontal="center" vertical="center" wrapText="1"/>
    </xf>
    <xf numFmtId="0" fontId="19" fillId="15" borderId="47" xfId="0" applyFont="1" applyFill="1" applyBorder="1" applyAlignment="1">
      <alignment horizontal="center" vertical="center" wrapText="1"/>
    </xf>
    <xf numFmtId="0" fontId="19" fillId="15" borderId="67" xfId="0" applyFont="1" applyFill="1" applyBorder="1" applyAlignment="1">
      <alignment horizontal="center" vertical="center" wrapText="1"/>
    </xf>
    <xf numFmtId="0" fontId="21" fillId="15" borderId="12" xfId="0" applyFont="1" applyFill="1" applyBorder="1" applyAlignment="1">
      <alignment horizontal="center" vertical="center"/>
    </xf>
    <xf numFmtId="0" fontId="21" fillId="15" borderId="14" xfId="0" applyFont="1" applyFill="1" applyBorder="1" applyAlignment="1">
      <alignment horizontal="center" vertical="center"/>
    </xf>
    <xf numFmtId="0" fontId="21" fillId="15" borderId="13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66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56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16" fillId="15" borderId="14" xfId="0" applyFont="1" applyFill="1" applyBorder="1" applyAlignment="1">
      <alignment horizontal="left" vertical="center"/>
    </xf>
    <xf numFmtId="0" fontId="16" fillId="15" borderId="17" xfId="0" applyFont="1" applyFill="1" applyBorder="1" applyAlignment="1">
      <alignment horizontal="left" vertical="center"/>
    </xf>
    <xf numFmtId="0" fontId="11" fillId="16" borderId="10" xfId="0" applyFont="1" applyFill="1" applyBorder="1" applyAlignment="1">
      <alignment horizontal="center" vertical="center" wrapText="1"/>
    </xf>
    <xf numFmtId="0" fontId="11" fillId="16" borderId="56" xfId="0" applyFont="1" applyFill="1" applyBorder="1" applyAlignment="1">
      <alignment horizontal="center" vertical="center" wrapText="1"/>
    </xf>
    <xf numFmtId="0" fontId="16" fillId="15" borderId="16" xfId="0" applyFont="1" applyFill="1" applyBorder="1" applyAlignment="1">
      <alignment horizontal="center" vertical="center" wrapText="1"/>
    </xf>
    <xf numFmtId="0" fontId="16" fillId="15" borderId="58" xfId="0" applyFont="1" applyFill="1" applyBorder="1" applyAlignment="1">
      <alignment horizontal="center" vertical="center" wrapText="1"/>
    </xf>
    <xf numFmtId="0" fontId="23" fillId="13" borderId="0" xfId="0" applyFont="1" applyFill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4" fillId="51" borderId="2" xfId="0" applyFont="1" applyFill="1" applyBorder="1" applyAlignment="1">
      <alignment vertical="center"/>
    </xf>
    <xf numFmtId="0" fontId="24" fillId="51" borderId="42" xfId="0" applyFont="1" applyFill="1" applyBorder="1" applyAlignment="1">
      <alignment vertical="center"/>
    </xf>
    <xf numFmtId="0" fontId="24" fillId="51" borderId="3" xfId="0" applyFont="1" applyFill="1" applyBorder="1" applyAlignment="1">
      <alignment horizontal="left" vertical="center" wrapText="1"/>
    </xf>
    <xf numFmtId="0" fontId="24" fillId="51" borderId="43" xfId="0" applyFont="1" applyFill="1" applyBorder="1" applyAlignment="1">
      <alignment horizontal="left" vertical="center" wrapText="1"/>
    </xf>
    <xf numFmtId="0" fontId="24" fillId="51" borderId="73" xfId="0" applyFont="1" applyFill="1" applyBorder="1" applyAlignment="1">
      <alignment horizontal="center" vertical="center" wrapText="1"/>
    </xf>
    <xf numFmtId="0" fontId="24" fillId="51" borderId="75" xfId="0" applyFont="1" applyFill="1" applyBorder="1" applyAlignment="1">
      <alignment horizontal="center" vertical="center" wrapText="1"/>
    </xf>
    <xf numFmtId="0" fontId="24" fillId="51" borderId="2" xfId="0" applyFont="1" applyFill="1" applyBorder="1" applyAlignment="1">
      <alignment horizontal="center" vertical="center" wrapText="1"/>
    </xf>
    <xf numFmtId="0" fontId="24" fillId="51" borderId="3" xfId="0" applyFont="1" applyFill="1" applyBorder="1" applyAlignment="1">
      <alignment horizontal="center" vertical="center"/>
    </xf>
    <xf numFmtId="0" fontId="24" fillId="51" borderId="4" xfId="0" applyFont="1" applyFill="1" applyBorder="1" applyAlignment="1">
      <alignment horizontal="center" vertical="center"/>
    </xf>
    <xf numFmtId="0" fontId="24" fillId="51" borderId="69" xfId="0" applyFont="1" applyFill="1" applyBorder="1" applyAlignment="1">
      <alignment vertical="center" wrapText="1"/>
    </xf>
    <xf numFmtId="0" fontId="24" fillId="51" borderId="70" xfId="0" applyFont="1" applyFill="1" applyBorder="1" applyAlignment="1">
      <alignment vertical="center" wrapText="1"/>
    </xf>
    <xf numFmtId="0" fontId="24" fillId="51" borderId="147" xfId="0" applyFont="1" applyFill="1" applyBorder="1" applyAlignment="1">
      <alignment vertical="center" wrapText="1"/>
    </xf>
    <xf numFmtId="0" fontId="25" fillId="34" borderId="2" xfId="0" applyFont="1" applyFill="1" applyBorder="1" applyAlignment="1">
      <alignment horizontal="center" vertical="center"/>
    </xf>
    <xf numFmtId="0" fontId="25" fillId="34" borderId="5" xfId="0" applyFont="1" applyFill="1" applyBorder="1" applyAlignment="1">
      <alignment horizontal="center" vertical="center"/>
    </xf>
    <xf numFmtId="0" fontId="25" fillId="34" borderId="7" xfId="0" applyFont="1" applyFill="1" applyBorder="1" applyAlignment="1">
      <alignment horizontal="center" vertical="center"/>
    </xf>
    <xf numFmtId="0" fontId="25" fillId="17" borderId="39" xfId="0" applyFont="1" applyFill="1" applyBorder="1" applyAlignment="1">
      <alignment vertical="center"/>
    </xf>
    <xf numFmtId="0" fontId="25" fillId="17" borderId="5" xfId="0" applyFont="1" applyFill="1" applyBorder="1" applyAlignment="1">
      <alignment vertical="center"/>
    </xf>
    <xf numFmtId="0" fontId="25" fillId="17" borderId="7" xfId="0" applyFont="1" applyFill="1" applyBorder="1" applyAlignment="1">
      <alignment vertical="center"/>
    </xf>
    <xf numFmtId="0" fontId="25" fillId="52" borderId="2" xfId="0" applyFont="1" applyFill="1" applyBorder="1" applyAlignment="1">
      <alignment vertical="center"/>
    </xf>
    <xf numFmtId="0" fontId="25" fillId="52" borderId="5" xfId="0" applyFont="1" applyFill="1" applyBorder="1" applyAlignment="1">
      <alignment vertical="center"/>
    </xf>
    <xf numFmtId="0" fontId="25" fillId="52" borderId="42" xfId="0" applyFont="1" applyFill="1" applyBorder="1" applyAlignment="1">
      <alignment vertical="center"/>
    </xf>
    <xf numFmtId="0" fontId="25" fillId="34" borderId="2" xfId="0" applyFont="1" applyFill="1" applyBorder="1" applyAlignment="1">
      <alignment vertical="center"/>
    </xf>
    <xf numFmtId="0" fontId="25" fillId="34" borderId="5" xfId="0" applyFont="1" applyFill="1" applyBorder="1" applyAlignment="1">
      <alignment vertical="center"/>
    </xf>
    <xf numFmtId="0" fontId="25" fillId="34" borderId="42" xfId="0" applyFont="1" applyFill="1" applyBorder="1" applyAlignment="1">
      <alignment vertical="center"/>
    </xf>
    <xf numFmtId="0" fontId="25" fillId="52" borderId="7" xfId="0" applyFont="1" applyFill="1" applyBorder="1" applyAlignment="1">
      <alignment vertical="center"/>
    </xf>
    <xf numFmtId="0" fontId="25" fillId="34" borderId="39" xfId="0" applyFont="1" applyFill="1" applyBorder="1" applyAlignment="1">
      <alignment vertical="center"/>
    </xf>
    <xf numFmtId="0" fontId="1" fillId="48" borderId="2" xfId="0" applyFont="1" applyFill="1" applyBorder="1" applyAlignment="1">
      <alignment horizontal="center" vertical="center"/>
    </xf>
    <xf numFmtId="0" fontId="1" fillId="48" borderId="7" xfId="0" applyFont="1" applyFill="1" applyBorder="1" applyAlignment="1">
      <alignment horizontal="center" vertical="center"/>
    </xf>
    <xf numFmtId="0" fontId="1" fillId="48" borderId="3" xfId="0" applyFont="1" applyFill="1" applyBorder="1" applyAlignment="1">
      <alignment horizontal="center" vertical="center" wrapText="1"/>
    </xf>
    <xf numFmtId="0" fontId="1" fillId="48" borderId="8" xfId="0" applyFont="1" applyFill="1" applyBorder="1" applyAlignment="1">
      <alignment horizontal="center" vertical="center"/>
    </xf>
    <xf numFmtId="0" fontId="1" fillId="48" borderId="3" xfId="0" applyFont="1" applyFill="1" applyBorder="1" applyAlignment="1">
      <alignment horizontal="center" vertical="center"/>
    </xf>
    <xf numFmtId="0" fontId="1" fillId="48" borderId="3" xfId="0" applyFont="1" applyFill="1" applyBorder="1" applyAlignment="1">
      <alignment horizontal="center" vertical="center" textRotation="90"/>
    </xf>
    <xf numFmtId="0" fontId="1" fillId="48" borderId="8" xfId="0" applyFont="1" applyFill="1" applyBorder="1" applyAlignment="1">
      <alignment horizontal="center" vertical="center" textRotation="90"/>
    </xf>
    <xf numFmtId="0" fontId="1" fillId="54" borderId="12" xfId="0" applyFont="1" applyFill="1" applyBorder="1" applyAlignment="1">
      <alignment horizontal="left"/>
    </xf>
    <xf numFmtId="0" fontId="1" fillId="54" borderId="14" xfId="0" applyFont="1" applyFill="1" applyBorder="1" applyAlignment="1">
      <alignment horizontal="left"/>
    </xf>
    <xf numFmtId="0" fontId="1" fillId="54" borderId="17" xfId="0" applyFont="1" applyFill="1" applyBorder="1" applyAlignment="1">
      <alignment horizontal="left"/>
    </xf>
    <xf numFmtId="0" fontId="1" fillId="48" borderId="4" xfId="0" applyFont="1" applyFill="1" applyBorder="1" applyAlignment="1">
      <alignment horizontal="center" vertical="center"/>
    </xf>
    <xf numFmtId="0" fontId="1" fillId="54" borderId="13" xfId="0" applyFont="1" applyFill="1" applyBorder="1" applyAlignment="1">
      <alignment horizontal="left"/>
    </xf>
    <xf numFmtId="0" fontId="1" fillId="92" borderId="12" xfId="0" applyFont="1" applyFill="1" applyBorder="1" applyAlignment="1">
      <alignment horizontal="left"/>
    </xf>
    <xf numFmtId="0" fontId="1" fillId="92" borderId="14" xfId="0" applyFont="1" applyFill="1" applyBorder="1" applyAlignment="1">
      <alignment horizontal="left"/>
    </xf>
    <xf numFmtId="0" fontId="1" fillId="92" borderId="17" xfId="0" applyFont="1" applyFill="1" applyBorder="1" applyAlignment="1">
      <alignment horizontal="left"/>
    </xf>
    <xf numFmtId="0" fontId="1" fillId="92" borderId="12" xfId="0" applyFont="1" applyFill="1" applyBorder="1" applyAlignment="1">
      <alignment horizontal="center"/>
    </xf>
    <xf numFmtId="0" fontId="1" fillId="92" borderId="14" xfId="0" applyFont="1" applyFill="1" applyBorder="1" applyAlignment="1">
      <alignment horizontal="center"/>
    </xf>
    <xf numFmtId="0" fontId="1" fillId="92" borderId="17" xfId="0" applyFont="1" applyFill="1" applyBorder="1" applyAlignment="1">
      <alignment horizontal="center"/>
    </xf>
    <xf numFmtId="0" fontId="1" fillId="92" borderId="13" xfId="0" applyFont="1" applyFill="1" applyBorder="1" applyAlignment="1">
      <alignment horizontal="left"/>
    </xf>
    <xf numFmtId="0" fontId="1" fillId="54" borderId="11" xfId="0" applyFont="1" applyFill="1" applyBorder="1" applyAlignment="1">
      <alignment horizontal="left"/>
    </xf>
    <xf numFmtId="0" fontId="1" fillId="54" borderId="60" xfId="0" applyFont="1" applyFill="1" applyBorder="1" applyAlignment="1">
      <alignment horizontal="left"/>
    </xf>
    <xf numFmtId="0" fontId="1" fillId="54" borderId="48" xfId="0" applyFont="1" applyFill="1" applyBorder="1" applyAlignment="1">
      <alignment horizontal="left"/>
    </xf>
    <xf numFmtId="0" fontId="65" fillId="0" borderId="1" xfId="0" applyFont="1" applyBorder="1" applyAlignment="1">
      <alignment horizontal="center"/>
    </xf>
    <xf numFmtId="0" fontId="1" fillId="57" borderId="3" xfId="0" applyFont="1" applyFill="1" applyBorder="1" applyAlignment="1">
      <alignment horizontal="center" vertical="center" wrapText="1"/>
    </xf>
    <xf numFmtId="0" fontId="1" fillId="57" borderId="2" xfId="0" applyFont="1" applyFill="1" applyBorder="1" applyAlignment="1">
      <alignment horizontal="center" vertical="center"/>
    </xf>
    <xf numFmtId="0" fontId="1" fillId="57" borderId="42" xfId="0" applyFont="1" applyFill="1" applyBorder="1" applyAlignment="1">
      <alignment horizontal="center" vertical="center"/>
    </xf>
    <xf numFmtId="0" fontId="1" fillId="57" borderId="3" xfId="0" applyFont="1" applyFill="1" applyBorder="1" applyAlignment="1">
      <alignment horizontal="center" vertical="center"/>
    </xf>
    <xf numFmtId="0" fontId="1" fillId="57" borderId="43" xfId="0" applyFont="1" applyFill="1" applyBorder="1" applyAlignment="1">
      <alignment horizontal="center" vertical="center"/>
    </xf>
    <xf numFmtId="0" fontId="1" fillId="57" borderId="43" xfId="0" applyFont="1" applyFill="1" applyBorder="1" applyAlignment="1">
      <alignment horizontal="center" vertical="center" wrapText="1"/>
    </xf>
    <xf numFmtId="0" fontId="1" fillId="57" borderId="36" xfId="0" applyFont="1" applyFill="1" applyBorder="1" applyAlignment="1">
      <alignment horizontal="center" vertical="center" textRotation="90" wrapText="1"/>
    </xf>
    <xf numFmtId="0" fontId="1" fillId="57" borderId="46" xfId="0" applyFont="1" applyFill="1" applyBorder="1" applyAlignment="1">
      <alignment horizontal="center" vertical="center" textRotation="90" wrapText="1"/>
    </xf>
    <xf numFmtId="0" fontId="1" fillId="57" borderId="36" xfId="0" applyFont="1" applyFill="1" applyBorder="1" applyAlignment="1">
      <alignment horizontal="center" vertical="center" wrapText="1"/>
    </xf>
    <xf numFmtId="0" fontId="1" fillId="57" borderId="46" xfId="0" applyFont="1" applyFill="1" applyBorder="1" applyAlignment="1">
      <alignment horizontal="center" vertical="center" wrapText="1"/>
    </xf>
    <xf numFmtId="0" fontId="0" fillId="57" borderId="3" xfId="0" applyFont="1" applyFill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0" fontId="69" fillId="49" borderId="1" xfId="0" applyFont="1" applyFill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2" fillId="49" borderId="1" xfId="0" applyFont="1" applyFill="1" applyBorder="1" applyAlignment="1">
      <alignment horizontal="center"/>
    </xf>
    <xf numFmtId="0" fontId="67" fillId="0" borderId="1" xfId="0" applyFont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0" fillId="58" borderId="3" xfId="0" applyFont="1" applyFill="1" applyBorder="1" applyAlignment="1">
      <alignment horizontal="center" vertical="center" wrapText="1"/>
    </xf>
    <xf numFmtId="0" fontId="51" fillId="0" borderId="5" xfId="0" applyFont="1" applyBorder="1" applyAlignment="1">
      <alignment horizontal="center"/>
    </xf>
    <xf numFmtId="0" fontId="1" fillId="58" borderId="36" xfId="0" applyFont="1" applyFill="1" applyBorder="1" applyAlignment="1">
      <alignment horizontal="center" vertical="center" wrapText="1"/>
    </xf>
    <xf numFmtId="0" fontId="1" fillId="58" borderId="46" xfId="0" applyFont="1" applyFill="1" applyBorder="1" applyAlignment="1">
      <alignment horizontal="center" vertical="center" wrapText="1"/>
    </xf>
    <xf numFmtId="0" fontId="1" fillId="58" borderId="2" xfId="0" applyFont="1" applyFill="1" applyBorder="1" applyAlignment="1">
      <alignment horizontal="center" vertical="center"/>
    </xf>
    <xf numFmtId="0" fontId="1" fillId="58" borderId="42" xfId="0" applyFont="1" applyFill="1" applyBorder="1" applyAlignment="1">
      <alignment horizontal="center" vertical="center"/>
    </xf>
    <xf numFmtId="0" fontId="1" fillId="58" borderId="3" xfId="0" applyFont="1" applyFill="1" applyBorder="1" applyAlignment="1">
      <alignment horizontal="center" vertical="center"/>
    </xf>
    <xf numFmtId="0" fontId="1" fillId="58" borderId="43" xfId="0" applyFont="1" applyFill="1" applyBorder="1" applyAlignment="1">
      <alignment horizontal="center" vertical="center"/>
    </xf>
    <xf numFmtId="0" fontId="1" fillId="58" borderId="3" xfId="0" applyFont="1" applyFill="1" applyBorder="1" applyAlignment="1">
      <alignment horizontal="center" vertical="center" wrapText="1"/>
    </xf>
    <xf numFmtId="0" fontId="1" fillId="58" borderId="43" xfId="0" applyFont="1" applyFill="1" applyBorder="1" applyAlignment="1">
      <alignment horizontal="center" vertical="center" wrapText="1"/>
    </xf>
    <xf numFmtId="0" fontId="1" fillId="58" borderId="36" xfId="0" applyFont="1" applyFill="1" applyBorder="1" applyAlignment="1">
      <alignment horizontal="center" vertical="center" textRotation="90" wrapText="1"/>
    </xf>
    <xf numFmtId="0" fontId="1" fillId="58" borderId="46" xfId="0" applyFont="1" applyFill="1" applyBorder="1" applyAlignment="1">
      <alignment horizontal="center" vertical="center" textRotation="90" wrapText="1"/>
    </xf>
    <xf numFmtId="0" fontId="65" fillId="0" borderId="5" xfId="0" applyFont="1" applyBorder="1" applyAlignment="1">
      <alignment horizontal="center"/>
    </xf>
    <xf numFmtId="0" fontId="69" fillId="0" borderId="5" xfId="0" applyFont="1" applyBorder="1" applyAlignment="1">
      <alignment horizontal="center"/>
    </xf>
    <xf numFmtId="0" fontId="69" fillId="0" borderId="1" xfId="0" applyFont="1" applyBorder="1" applyAlignment="1">
      <alignment horizontal="center"/>
    </xf>
    <xf numFmtId="0" fontId="69" fillId="0" borderId="7" xfId="0" applyFont="1" applyBorder="1" applyAlignment="1">
      <alignment horizontal="center"/>
    </xf>
    <xf numFmtId="0" fontId="69" fillId="0" borderId="8" xfId="0" applyFont="1" applyBorder="1" applyAlignment="1">
      <alignment horizontal="center"/>
    </xf>
    <xf numFmtId="0" fontId="48" fillId="0" borderId="5" xfId="0" applyFont="1" applyBorder="1" applyAlignment="1">
      <alignment horizontal="center"/>
    </xf>
    <xf numFmtId="0" fontId="51" fillId="0" borderId="34" xfId="0" applyFont="1" applyBorder="1" applyAlignment="1">
      <alignment horizontal="left"/>
    </xf>
    <xf numFmtId="0" fontId="51" fillId="0" borderId="53" xfId="0" applyFont="1" applyBorder="1" applyAlignment="1">
      <alignment horizontal="left"/>
    </xf>
    <xf numFmtId="0" fontId="0" fillId="73" borderId="3" xfId="0" applyFont="1" applyFill="1" applyBorder="1" applyAlignment="1">
      <alignment horizontal="center" vertical="center" wrapText="1"/>
    </xf>
    <xf numFmtId="0" fontId="1" fillId="73" borderId="2" xfId="0" applyFont="1" applyFill="1" applyBorder="1" applyAlignment="1">
      <alignment horizontal="center" vertical="center"/>
    </xf>
    <xf numFmtId="0" fontId="1" fillId="73" borderId="7" xfId="0" applyFont="1" applyFill="1" applyBorder="1" applyAlignment="1">
      <alignment horizontal="center" vertical="center"/>
    </xf>
    <xf numFmtId="0" fontId="1" fillId="73" borderId="3" xfId="0" applyFont="1" applyFill="1" applyBorder="1" applyAlignment="1">
      <alignment horizontal="center" vertical="center"/>
    </xf>
    <xf numFmtId="0" fontId="1" fillId="73" borderId="8" xfId="0" applyFont="1" applyFill="1" applyBorder="1" applyAlignment="1">
      <alignment horizontal="center" vertical="center"/>
    </xf>
    <xf numFmtId="0" fontId="1" fillId="73" borderId="36" xfId="0" applyFont="1" applyFill="1" applyBorder="1" applyAlignment="1">
      <alignment horizontal="center" vertical="center" wrapText="1"/>
    </xf>
    <xf numFmtId="0" fontId="1" fillId="73" borderId="41" xfId="0" applyFont="1" applyFill="1" applyBorder="1" applyAlignment="1">
      <alignment horizontal="center" vertical="center" wrapText="1"/>
    </xf>
    <xf numFmtId="0" fontId="1" fillId="73" borderId="3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73" borderId="36" xfId="0" applyFont="1" applyFill="1" applyBorder="1" applyAlignment="1">
      <alignment horizontal="center" vertical="center" textRotation="90" wrapText="1"/>
    </xf>
    <xf numFmtId="0" fontId="1" fillId="73" borderId="41" xfId="0" applyFont="1" applyFill="1" applyBorder="1" applyAlignment="1">
      <alignment horizontal="center" vertical="center" textRotation="90" wrapText="1"/>
    </xf>
    <xf numFmtId="0" fontId="82" fillId="71" borderId="5" xfId="0" applyFont="1" applyFill="1" applyBorder="1" applyAlignment="1">
      <alignment horizontal="left"/>
    </xf>
    <xf numFmtId="0" fontId="82" fillId="71" borderId="1" xfId="0" applyFont="1" applyFill="1" applyBorder="1" applyAlignment="1">
      <alignment horizontal="left"/>
    </xf>
    <xf numFmtId="0" fontId="82" fillId="71" borderId="42" xfId="0" applyFont="1" applyFill="1" applyBorder="1" applyAlignment="1">
      <alignment horizontal="left"/>
    </xf>
    <xf numFmtId="0" fontId="82" fillId="71" borderId="43" xfId="0" applyFont="1" applyFill="1" applyBorder="1" applyAlignment="1">
      <alignment horizontal="left"/>
    </xf>
    <xf numFmtId="0" fontId="84" fillId="72" borderId="2" xfId="0" applyFont="1" applyFill="1" applyBorder="1" applyAlignment="1">
      <alignment horizontal="left"/>
    </xf>
    <xf numFmtId="0" fontId="84" fillId="72" borderId="3" xfId="0" applyFont="1" applyFill="1" applyBorder="1" applyAlignment="1">
      <alignment horizontal="left"/>
    </xf>
    <xf numFmtId="0" fontId="84" fillId="72" borderId="5" xfId="0" applyFont="1" applyFill="1" applyBorder="1" applyAlignment="1">
      <alignment horizontal="left"/>
    </xf>
    <xf numFmtId="0" fontId="84" fillId="72" borderId="1" xfId="0" applyFont="1" applyFill="1" applyBorder="1" applyAlignment="1">
      <alignment horizontal="left"/>
    </xf>
    <xf numFmtId="0" fontId="84" fillId="72" borderId="42" xfId="0" applyFont="1" applyFill="1" applyBorder="1" applyAlignment="1">
      <alignment horizontal="left"/>
    </xf>
    <xf numFmtId="0" fontId="84" fillId="72" borderId="43" xfId="0" applyFont="1" applyFill="1" applyBorder="1" applyAlignment="1">
      <alignment horizontal="left"/>
    </xf>
    <xf numFmtId="0" fontId="85" fillId="72" borderId="24" xfId="0" applyFont="1" applyFill="1" applyBorder="1" applyAlignment="1">
      <alignment horizontal="left"/>
    </xf>
    <xf numFmtId="0" fontId="85" fillId="72" borderId="18" xfId="0" applyFont="1" applyFill="1" applyBorder="1" applyAlignment="1">
      <alignment horizontal="left"/>
    </xf>
    <xf numFmtId="0" fontId="51" fillId="0" borderId="34" xfId="0" applyFont="1" applyBorder="1" applyAlignment="1">
      <alignment horizontal="left" vertical="top"/>
    </xf>
    <xf numFmtId="0" fontId="51" fillId="0" borderId="33" xfId="0" applyFont="1" applyBorder="1" applyAlignment="1">
      <alignment horizontal="left" vertical="top"/>
    </xf>
    <xf numFmtId="0" fontId="51" fillId="0" borderId="53" xfId="0" applyFont="1" applyBorder="1" applyAlignment="1">
      <alignment horizontal="left" vertical="top"/>
    </xf>
    <xf numFmtId="0" fontId="51" fillId="0" borderId="134" xfId="0" applyFont="1" applyBorder="1" applyAlignment="1">
      <alignment horizontal="left"/>
    </xf>
    <xf numFmtId="0" fontId="51" fillId="0" borderId="133" xfId="0" applyFont="1" applyBorder="1" applyAlignment="1">
      <alignment horizontal="left"/>
    </xf>
    <xf numFmtId="0" fontId="51" fillId="0" borderId="65" xfId="0" applyFont="1" applyBorder="1" applyAlignment="1">
      <alignment horizontal="left"/>
    </xf>
    <xf numFmtId="0" fontId="82" fillId="71" borderId="2" xfId="0" applyFont="1" applyFill="1" applyBorder="1" applyAlignment="1">
      <alignment horizontal="left"/>
    </xf>
    <xf numFmtId="0" fontId="82" fillId="71" borderId="3" xfId="0" applyFont="1" applyFill="1" applyBorder="1" applyAlignment="1">
      <alignment horizontal="left"/>
    </xf>
    <xf numFmtId="0" fontId="83" fillId="71" borderId="5" xfId="0" applyFont="1" applyFill="1" applyBorder="1" applyAlignment="1">
      <alignment horizontal="left"/>
    </xf>
    <xf numFmtId="0" fontId="83" fillId="71" borderId="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9" fillId="87" borderId="34" xfId="0" applyFont="1" applyFill="1" applyBorder="1" applyAlignment="1">
      <alignment horizontal="center" vertical="center" wrapText="1"/>
    </xf>
    <xf numFmtId="0" fontId="9" fillId="87" borderId="33" xfId="0" applyFont="1" applyFill="1" applyBorder="1" applyAlignment="1">
      <alignment horizontal="center" vertical="center" wrapText="1"/>
    </xf>
    <xf numFmtId="0" fontId="9" fillId="87" borderId="35" xfId="0" applyFont="1" applyFill="1" applyBorder="1" applyAlignment="1">
      <alignment horizontal="center" vertical="center" wrapText="1"/>
    </xf>
    <xf numFmtId="0" fontId="2" fillId="29" borderId="84" xfId="0" applyFont="1" applyFill="1" applyBorder="1" applyAlignment="1"/>
    <xf numFmtId="0" fontId="2" fillId="29" borderId="85" xfId="0" applyFont="1" applyFill="1" applyBorder="1" applyAlignment="1"/>
    <xf numFmtId="0" fontId="2" fillId="29" borderId="79" xfId="0" applyFont="1" applyFill="1" applyBorder="1" applyAlignment="1"/>
    <xf numFmtId="0" fontId="2" fillId="29" borderId="80" xfId="0" applyFont="1" applyFill="1" applyBorder="1" applyAlignment="1"/>
    <xf numFmtId="0" fontId="30" fillId="29" borderId="79" xfId="0" applyFont="1" applyFill="1" applyBorder="1" applyAlignment="1"/>
    <xf numFmtId="0" fontId="30" fillId="29" borderId="80" xfId="0" applyFont="1" applyFill="1" applyBorder="1" applyAlignment="1"/>
    <xf numFmtId="0" fontId="2" fillId="29" borderId="77" xfId="0" applyFont="1" applyFill="1" applyBorder="1" applyAlignment="1"/>
    <xf numFmtId="0" fontId="2" fillId="29" borderId="78" xfId="0" applyFont="1" applyFill="1" applyBorder="1" applyAlignment="1"/>
    <xf numFmtId="0" fontId="27" fillId="0" borderId="0" xfId="0" applyFont="1" applyAlignment="1">
      <alignment horizontal="center" vertical="center"/>
    </xf>
    <xf numFmtId="0" fontId="10" fillId="5" borderId="69" xfId="0" applyFont="1" applyFill="1" applyBorder="1" applyAlignment="1">
      <alignment horizontal="center" vertical="center"/>
    </xf>
    <xf numFmtId="0" fontId="10" fillId="5" borderId="83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 wrapText="1"/>
    </xf>
    <xf numFmtId="0" fontId="10" fillId="5" borderId="45" xfId="0" applyFont="1" applyFill="1" applyBorder="1" applyAlignment="1">
      <alignment horizontal="center" vertical="center"/>
    </xf>
    <xf numFmtId="0" fontId="10" fillId="5" borderId="49" xfId="0" applyFont="1" applyFill="1" applyBorder="1" applyAlignment="1">
      <alignment horizontal="center" textRotation="90" wrapText="1"/>
    </xf>
    <xf numFmtId="0" fontId="10" fillId="5" borderId="132" xfId="0" applyFont="1" applyFill="1" applyBorder="1" applyAlignment="1">
      <alignment horizontal="center" textRotation="90" wrapText="1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89" fillId="5" borderId="2" xfId="0" applyFont="1" applyFill="1" applyBorder="1" applyAlignment="1">
      <alignment horizontal="center" vertical="center"/>
    </xf>
    <xf numFmtId="0" fontId="89" fillId="5" borderId="3" xfId="0" applyFont="1" applyFill="1" applyBorder="1" applyAlignment="1">
      <alignment horizontal="center" vertical="center"/>
    </xf>
    <xf numFmtId="0" fontId="89" fillId="5" borderId="4" xfId="0" applyFont="1" applyFill="1" applyBorder="1" applyAlignment="1">
      <alignment horizontal="center" vertical="center"/>
    </xf>
    <xf numFmtId="0" fontId="1" fillId="24" borderId="112" xfId="0" applyFont="1" applyFill="1" applyBorder="1" applyAlignment="1">
      <alignment horizontal="left" vertical="center"/>
    </xf>
    <xf numFmtId="0" fontId="1" fillId="24" borderId="113" xfId="0" applyFont="1" applyFill="1" applyBorder="1" applyAlignment="1">
      <alignment horizontal="left" vertical="center"/>
    </xf>
    <xf numFmtId="0" fontId="1" fillId="24" borderId="115" xfId="0" applyFont="1" applyFill="1" applyBorder="1" applyAlignment="1">
      <alignment horizontal="left" vertical="center"/>
    </xf>
    <xf numFmtId="0" fontId="1" fillId="26" borderId="112" xfId="0" applyFont="1" applyFill="1" applyBorder="1" applyAlignment="1">
      <alignment horizontal="left" vertical="center"/>
    </xf>
    <xf numFmtId="0" fontId="1" fillId="26" borderId="113" xfId="0" applyFont="1" applyFill="1" applyBorder="1" applyAlignment="1">
      <alignment horizontal="left" vertical="center"/>
    </xf>
    <xf numFmtId="0" fontId="1" fillId="26" borderId="115" xfId="0" applyFont="1" applyFill="1" applyBorder="1" applyAlignment="1">
      <alignment horizontal="left" vertical="center"/>
    </xf>
    <xf numFmtId="0" fontId="1" fillId="28" borderId="112" xfId="0" applyFont="1" applyFill="1" applyBorder="1" applyAlignment="1">
      <alignment horizontal="left" vertical="center"/>
    </xf>
    <xf numFmtId="0" fontId="1" fillId="28" borderId="113" xfId="0" applyFont="1" applyFill="1" applyBorder="1" applyAlignment="1">
      <alignment horizontal="left" vertical="center"/>
    </xf>
    <xf numFmtId="0" fontId="1" fillId="28" borderId="115" xfId="0" applyFont="1" applyFill="1" applyBorder="1" applyAlignment="1">
      <alignment horizontal="left" vertical="center"/>
    </xf>
    <xf numFmtId="0" fontId="29" fillId="5" borderId="2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1" fillId="20" borderId="112" xfId="0" applyFont="1" applyFill="1" applyBorder="1" applyAlignment="1">
      <alignment horizontal="center" vertical="center"/>
    </xf>
    <xf numFmtId="0" fontId="1" fillId="20" borderId="113" xfId="0" applyFont="1" applyFill="1" applyBorder="1" applyAlignment="1">
      <alignment horizontal="center" vertical="center"/>
    </xf>
    <xf numFmtId="0" fontId="1" fillId="20" borderId="115" xfId="0" applyFont="1" applyFill="1" applyBorder="1" applyAlignment="1">
      <alignment horizontal="center" vertical="center"/>
    </xf>
    <xf numFmtId="0" fontId="1" fillId="21" borderId="112" xfId="0" applyFont="1" applyFill="1" applyBorder="1" applyAlignment="1">
      <alignment horizontal="center" vertical="center"/>
    </xf>
    <xf numFmtId="0" fontId="1" fillId="21" borderId="113" xfId="0" applyFont="1" applyFill="1" applyBorder="1" applyAlignment="1">
      <alignment horizontal="center" vertical="center"/>
    </xf>
    <xf numFmtId="0" fontId="1" fillId="21" borderId="115" xfId="0" applyFont="1" applyFill="1" applyBorder="1" applyAlignment="1">
      <alignment horizontal="center" vertical="center"/>
    </xf>
    <xf numFmtId="0" fontId="1" fillId="22" borderId="112" xfId="0" applyFont="1" applyFill="1" applyBorder="1" applyAlignment="1">
      <alignment horizontal="left" vertical="center"/>
    </xf>
    <xf numFmtId="0" fontId="1" fillId="22" borderId="113" xfId="0" applyFont="1" applyFill="1" applyBorder="1" applyAlignment="1">
      <alignment horizontal="left" vertical="center"/>
    </xf>
    <xf numFmtId="0" fontId="1" fillId="22" borderId="115" xfId="0" applyFont="1" applyFill="1" applyBorder="1" applyAlignment="1">
      <alignment horizontal="left" vertical="center"/>
    </xf>
    <xf numFmtId="0" fontId="1" fillId="23" borderId="112" xfId="0" applyFont="1" applyFill="1" applyBorder="1" applyAlignment="1">
      <alignment horizontal="left" vertical="center"/>
    </xf>
    <xf numFmtId="0" fontId="1" fillId="23" borderId="113" xfId="0" applyFont="1" applyFill="1" applyBorder="1" applyAlignment="1">
      <alignment horizontal="left" vertical="center"/>
    </xf>
    <xf numFmtId="0" fontId="1" fillId="23" borderId="115" xfId="0" applyFont="1" applyFill="1" applyBorder="1" applyAlignment="1">
      <alignment horizontal="left" vertical="center"/>
    </xf>
    <xf numFmtId="0" fontId="1" fillId="91" borderId="112" xfId="0" applyFont="1" applyFill="1" applyBorder="1" applyAlignment="1">
      <alignment horizontal="center" vertical="center"/>
    </xf>
    <xf numFmtId="0" fontId="1" fillId="91" borderId="113" xfId="0" applyFont="1" applyFill="1" applyBorder="1" applyAlignment="1">
      <alignment horizontal="center" vertical="center"/>
    </xf>
    <xf numFmtId="0" fontId="1" fillId="91" borderId="115" xfId="0" applyFont="1" applyFill="1" applyBorder="1" applyAlignment="1">
      <alignment horizontal="center" vertical="center"/>
    </xf>
    <xf numFmtId="0" fontId="1" fillId="5" borderId="46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0" fontId="1" fillId="31" borderId="5" xfId="0" applyFont="1" applyFill="1" applyBorder="1" applyAlignment="1">
      <alignment horizontal="center" vertical="center"/>
    </xf>
    <xf numFmtId="0" fontId="1" fillId="31" borderId="1" xfId="0" applyFont="1" applyFill="1" applyBorder="1" applyAlignment="1">
      <alignment horizontal="center" vertical="center"/>
    </xf>
    <xf numFmtId="0" fontId="1" fillId="31" borderId="6" xfId="0" applyFont="1" applyFill="1" applyBorder="1" applyAlignment="1">
      <alignment horizontal="center" vertical="center"/>
    </xf>
    <xf numFmtId="0" fontId="1" fillId="31" borderId="39" xfId="0" applyFont="1" applyFill="1" applyBorder="1" applyAlignment="1">
      <alignment horizontal="center" vertical="center"/>
    </xf>
    <xf numFmtId="0" fontId="1" fillId="31" borderId="37" xfId="0" applyFont="1" applyFill="1" applyBorder="1" applyAlignment="1">
      <alignment horizontal="center" vertical="center"/>
    </xf>
    <xf numFmtId="0" fontId="1" fillId="31" borderId="40" xfId="0" applyFont="1" applyFill="1" applyBorder="1" applyAlignment="1">
      <alignment horizontal="center" vertical="center"/>
    </xf>
    <xf numFmtId="0" fontId="1" fillId="32" borderId="37" xfId="0" applyFont="1" applyFill="1" applyBorder="1" applyAlignment="1">
      <alignment horizontal="center" vertical="center"/>
    </xf>
    <xf numFmtId="0" fontId="0" fillId="33" borderId="14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89" xfId="0" applyFont="1" applyFill="1" applyBorder="1" applyAlignment="1">
      <alignment horizontal="left" vertical="center" wrapText="1"/>
    </xf>
    <xf numFmtId="0" fontId="1" fillId="5" borderId="142" xfId="0" applyFont="1" applyFill="1" applyBorder="1" applyAlignment="1">
      <alignment horizontal="left" vertical="center" wrapText="1"/>
    </xf>
    <xf numFmtId="0" fontId="1" fillId="5" borderId="74" xfId="0" applyFont="1" applyFill="1" applyBorder="1" applyAlignment="1">
      <alignment horizontal="left" vertical="center" wrapText="1"/>
    </xf>
    <xf numFmtId="0" fontId="1" fillId="5" borderId="57" xfId="0" applyFont="1" applyFill="1" applyBorder="1" applyAlignment="1">
      <alignment horizontal="left" vertical="center" wrapText="1"/>
    </xf>
    <xf numFmtId="0" fontId="1" fillId="5" borderId="75" xfId="0" applyFont="1" applyFill="1" applyBorder="1" applyAlignment="1">
      <alignment horizontal="left" vertical="center" wrapText="1"/>
    </xf>
    <xf numFmtId="0" fontId="1" fillId="5" borderId="55" xfId="0" applyFont="1" applyFill="1" applyBorder="1" applyAlignment="1">
      <alignment horizontal="left" vertical="center" wrapText="1"/>
    </xf>
    <xf numFmtId="0" fontId="1" fillId="5" borderId="43" xfId="0" applyFont="1" applyFill="1" applyBorder="1" applyAlignment="1">
      <alignment horizontal="center" vertical="center" wrapText="1"/>
    </xf>
    <xf numFmtId="0" fontId="1" fillId="31" borderId="7" xfId="0" applyFont="1" applyFill="1" applyBorder="1" applyAlignment="1">
      <alignment horizontal="center" vertical="center"/>
    </xf>
    <xf numFmtId="0" fontId="1" fillId="31" borderId="8" xfId="0" applyFont="1" applyFill="1" applyBorder="1" applyAlignment="1">
      <alignment horizontal="center" vertical="center"/>
    </xf>
    <xf numFmtId="0" fontId="1" fillId="31" borderId="9" xfId="0" applyFont="1" applyFill="1" applyBorder="1" applyAlignment="1">
      <alignment horizontal="center" vertical="center"/>
    </xf>
    <xf numFmtId="0" fontId="1" fillId="31" borderId="2" xfId="0" applyFont="1" applyFill="1" applyBorder="1" applyAlignment="1">
      <alignment horizontal="center" vertical="center"/>
    </xf>
    <xf numFmtId="0" fontId="1" fillId="31" borderId="3" xfId="0" applyFont="1" applyFill="1" applyBorder="1" applyAlignment="1">
      <alignment horizontal="center" vertical="center"/>
    </xf>
    <xf numFmtId="0" fontId="1" fillId="31" borderId="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1" fillId="31" borderId="2" xfId="0" applyFont="1" applyFill="1" applyBorder="1" applyAlignment="1">
      <alignment horizontal="center" vertical="center" wrapText="1"/>
    </xf>
    <xf numFmtId="0" fontId="0" fillId="33" borderId="87" xfId="0" applyFont="1" applyFill="1" applyBorder="1" applyAlignment="1">
      <alignment horizontal="center" vertical="center"/>
    </xf>
    <xf numFmtId="0" fontId="31" fillId="1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17" borderId="11" xfId="0" applyFont="1" applyFill="1" applyBorder="1" applyAlignment="1">
      <alignment horizontal="center" vertical="center"/>
    </xf>
    <xf numFmtId="0" fontId="11" fillId="17" borderId="61" xfId="0" applyFont="1" applyFill="1" applyBorder="1" applyAlignment="1">
      <alignment horizontal="center" vertical="center"/>
    </xf>
    <xf numFmtId="0" fontId="11" fillId="17" borderId="16" xfId="0" applyFont="1" applyFill="1" applyBorder="1" applyAlignment="1">
      <alignment horizontal="center" vertical="center"/>
    </xf>
    <xf numFmtId="0" fontId="11" fillId="17" borderId="67" xfId="0" applyFont="1" applyFill="1" applyBorder="1" applyAlignment="1">
      <alignment horizontal="center" vertical="center"/>
    </xf>
    <xf numFmtId="0" fontId="11" fillId="17" borderId="11" xfId="0" applyFont="1" applyFill="1" applyBorder="1" applyAlignment="1">
      <alignment horizontal="center" vertical="center" wrapText="1"/>
    </xf>
    <xf numFmtId="0" fontId="11" fillId="17" borderId="66" xfId="0" applyFont="1" applyFill="1" applyBorder="1" applyAlignment="1">
      <alignment horizontal="center" vertical="center"/>
    </xf>
    <xf numFmtId="0" fontId="11" fillId="17" borderId="69" xfId="0" applyFont="1" applyFill="1" applyBorder="1" applyAlignment="1">
      <alignment horizontal="center" vertical="center"/>
    </xf>
    <xf numFmtId="0" fontId="11" fillId="17" borderId="70" xfId="0" applyFont="1" applyFill="1" applyBorder="1" applyAlignment="1">
      <alignment horizontal="center" vertical="center"/>
    </xf>
    <xf numFmtId="0" fontId="11" fillId="17" borderId="59" xfId="0" applyFont="1" applyFill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/>
    </xf>
    <xf numFmtId="0" fontId="11" fillId="17" borderId="49" xfId="0" applyFont="1" applyFill="1" applyBorder="1" applyAlignment="1">
      <alignment horizontal="center" vertical="center"/>
    </xf>
    <xf numFmtId="0" fontId="11" fillId="17" borderId="2" xfId="0" applyFont="1" applyFill="1" applyBorder="1" applyAlignment="1">
      <alignment horizontal="center" vertical="center"/>
    </xf>
    <xf numFmtId="0" fontId="11" fillId="17" borderId="3" xfId="0" applyFont="1" applyFill="1" applyBorder="1" applyAlignment="1">
      <alignment horizontal="center" vertical="center"/>
    </xf>
    <xf numFmtId="0" fontId="11" fillId="17" borderId="4" xfId="0" applyFont="1" applyFill="1" applyBorder="1" applyAlignment="1">
      <alignment horizontal="center" vertical="center"/>
    </xf>
    <xf numFmtId="0" fontId="11" fillId="59" borderId="10" xfId="0" applyFont="1" applyFill="1" applyBorder="1" applyAlignment="1">
      <alignment horizontal="center" vertical="center" wrapText="1"/>
    </xf>
    <xf numFmtId="0" fontId="11" fillId="59" borderId="56" xfId="0" applyFont="1" applyFill="1" applyBorder="1" applyAlignment="1">
      <alignment horizontal="center" vertical="center" wrapText="1"/>
    </xf>
    <xf numFmtId="0" fontId="11" fillId="59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47" xfId="0" applyFont="1" applyFill="1" applyBorder="1" applyAlignment="1">
      <alignment horizontal="center" vertical="center" wrapText="1"/>
    </xf>
    <xf numFmtId="0" fontId="14" fillId="59" borderId="11" xfId="0" applyFont="1" applyFill="1" applyBorder="1" applyAlignment="1">
      <alignment horizontal="center" vertical="center" wrapText="1"/>
    </xf>
    <xf numFmtId="0" fontId="14" fillId="59" borderId="66" xfId="0" applyFont="1" applyFill="1" applyBorder="1" applyAlignment="1">
      <alignment horizontal="center" vertical="center" wrapText="1"/>
    </xf>
    <xf numFmtId="0" fontId="14" fillId="59" borderId="16" xfId="0" applyFont="1" applyFill="1" applyBorder="1" applyAlignment="1">
      <alignment horizontal="center" vertical="center" wrapText="1"/>
    </xf>
    <xf numFmtId="0" fontId="37" fillId="15" borderId="12" xfId="0" applyFont="1" applyFill="1" applyBorder="1" applyAlignment="1">
      <alignment horizontal="center" vertical="center" wrapText="1"/>
    </xf>
    <xf numFmtId="0" fontId="37" fillId="15" borderId="14" xfId="0" applyFont="1" applyFill="1" applyBorder="1" applyAlignment="1">
      <alignment horizontal="center" vertical="center" wrapText="1"/>
    </xf>
    <xf numFmtId="0" fontId="37" fillId="15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22" fillId="15" borderId="69" xfId="0" applyFont="1" applyFill="1" applyBorder="1" applyAlignment="1">
      <alignment horizontal="center" vertical="center"/>
    </xf>
    <xf numFmtId="0" fontId="22" fillId="15" borderId="83" xfId="0" applyFont="1" applyFill="1" applyBorder="1" applyAlignment="1">
      <alignment horizontal="center" vertical="center"/>
    </xf>
    <xf numFmtId="0" fontId="22" fillId="15" borderId="2" xfId="0" applyFont="1" applyFill="1" applyBorder="1" applyAlignment="1">
      <alignment horizontal="center" vertical="center" wrapText="1"/>
    </xf>
    <xf numFmtId="0" fontId="22" fillId="15" borderId="42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 wrapText="1"/>
    </xf>
    <xf numFmtId="0" fontId="22" fillId="15" borderId="43" xfId="0" applyFont="1" applyFill="1" applyBorder="1" applyAlignment="1">
      <alignment horizontal="center" vertical="center" wrapText="1"/>
    </xf>
    <xf numFmtId="0" fontId="22" fillId="15" borderId="3" xfId="0" applyFont="1" applyFill="1" applyBorder="1" applyAlignment="1">
      <alignment horizontal="center" vertical="center"/>
    </xf>
    <xf numFmtId="0" fontId="22" fillId="15" borderId="43" xfId="0" applyFont="1" applyFill="1" applyBorder="1" applyAlignment="1">
      <alignment horizontal="center" vertical="center"/>
    </xf>
    <xf numFmtId="0" fontId="22" fillId="15" borderId="73" xfId="0" applyFont="1" applyFill="1" applyBorder="1" applyAlignment="1">
      <alignment horizontal="center" vertical="center"/>
    </xf>
    <xf numFmtId="0" fontId="22" fillId="15" borderId="4" xfId="0" applyFont="1" applyFill="1" applyBorder="1" applyAlignment="1">
      <alignment horizontal="center" vertical="center"/>
    </xf>
    <xf numFmtId="0" fontId="22" fillId="15" borderId="59" xfId="0" applyFont="1" applyFill="1" applyBorder="1" applyAlignment="1">
      <alignment horizontal="center" vertical="center"/>
    </xf>
    <xf numFmtId="0" fontId="22" fillId="15" borderId="45" xfId="0" applyFont="1" applyFill="1" applyBorder="1" applyAlignment="1">
      <alignment horizontal="center" vertical="center"/>
    </xf>
    <xf numFmtId="0" fontId="22" fillId="15" borderId="71" xfId="0" applyFont="1" applyFill="1" applyBorder="1" applyAlignment="1">
      <alignment horizontal="center" vertical="center"/>
    </xf>
    <xf numFmtId="0" fontId="22" fillId="15" borderId="1" xfId="0" applyFont="1" applyFill="1" applyBorder="1" applyAlignment="1">
      <alignment horizontal="center" vertical="center"/>
    </xf>
    <xf numFmtId="0" fontId="22" fillId="59" borderId="1" xfId="0" applyFont="1" applyFill="1" applyBorder="1" applyAlignment="1">
      <alignment horizontal="center" vertical="center"/>
    </xf>
    <xf numFmtId="0" fontId="22" fillId="60" borderId="8" xfId="0" applyFont="1" applyFill="1" applyBorder="1" applyAlignment="1">
      <alignment horizontal="center" vertical="center"/>
    </xf>
    <xf numFmtId="0" fontId="22" fillId="15" borderId="39" xfId="0" applyFont="1" applyFill="1" applyBorder="1" applyAlignment="1">
      <alignment horizontal="center" vertical="center"/>
    </xf>
    <xf numFmtId="0" fontId="22" fillId="15" borderId="5" xfId="0" applyFont="1" applyFill="1" applyBorder="1" applyAlignment="1">
      <alignment horizontal="center" vertical="center"/>
    </xf>
    <xf numFmtId="0" fontId="22" fillId="15" borderId="7" xfId="0" applyFont="1" applyFill="1" applyBorder="1" applyAlignment="1">
      <alignment horizontal="center" vertical="center"/>
    </xf>
    <xf numFmtId="0" fontId="22" fillId="15" borderId="37" xfId="0" applyFont="1" applyFill="1" applyBorder="1" applyAlignment="1">
      <alignment horizontal="center" vertical="center"/>
    </xf>
    <xf numFmtId="0" fontId="22" fillId="15" borderId="82" xfId="0" applyFont="1" applyFill="1" applyBorder="1" applyAlignment="1">
      <alignment horizontal="center" vertical="center"/>
    </xf>
    <xf numFmtId="0" fontId="22" fillId="15" borderId="34" xfId="0" applyFont="1" applyFill="1" applyBorder="1" applyAlignment="1">
      <alignment horizontal="center" vertical="center"/>
    </xf>
    <xf numFmtId="0" fontId="22" fillId="59" borderId="5" xfId="0" applyFont="1" applyFill="1" applyBorder="1" applyAlignment="1">
      <alignment horizontal="center" vertical="center"/>
    </xf>
    <xf numFmtId="0" fontId="22" fillId="15" borderId="2" xfId="0" applyFont="1" applyFill="1" applyBorder="1" applyAlignment="1">
      <alignment horizontal="center" vertical="center"/>
    </xf>
    <xf numFmtId="0" fontId="22" fillId="15" borderId="42" xfId="0" applyFont="1" applyFill="1" applyBorder="1" applyAlignment="1">
      <alignment horizontal="center" vertical="center"/>
    </xf>
    <xf numFmtId="0" fontId="43" fillId="81" borderId="2" xfId="0" applyFont="1" applyFill="1" applyBorder="1" applyAlignment="1">
      <alignment horizontal="center" vertical="center" wrapText="1"/>
    </xf>
    <xf numFmtId="0" fontId="43" fillId="81" borderId="5" xfId="0" applyFont="1" applyFill="1" applyBorder="1" applyAlignment="1">
      <alignment horizontal="center" vertical="center"/>
    </xf>
    <xf numFmtId="0" fontId="43" fillId="81" borderId="7" xfId="0" applyFont="1" applyFill="1" applyBorder="1" applyAlignment="1">
      <alignment horizontal="center" vertical="center"/>
    </xf>
    <xf numFmtId="0" fontId="43" fillId="81" borderId="3" xfId="0" applyFont="1" applyFill="1" applyBorder="1" applyAlignment="1">
      <alignment horizontal="center" vertical="center"/>
    </xf>
    <xf numFmtId="0" fontId="43" fillId="81" borderId="1" xfId="0" applyFont="1" applyFill="1" applyBorder="1" applyAlignment="1">
      <alignment horizontal="center" vertical="center"/>
    </xf>
    <xf numFmtId="0" fontId="22" fillId="81" borderId="8" xfId="0" applyFont="1" applyFill="1" applyBorder="1" applyAlignment="1">
      <alignment horizontal="center" vertical="center"/>
    </xf>
    <xf numFmtId="0" fontId="22" fillId="60" borderId="43" xfId="0" applyFont="1" applyFill="1" applyBorder="1" applyAlignment="1">
      <alignment horizontal="center" vertical="center"/>
    </xf>
    <xf numFmtId="0" fontId="43" fillId="81" borderId="42" xfId="0" applyFont="1" applyFill="1" applyBorder="1" applyAlignment="1">
      <alignment horizontal="center" vertical="center"/>
    </xf>
    <xf numFmtId="0" fontId="22" fillId="81" borderId="43" xfId="0" applyFont="1" applyFill="1" applyBorder="1" applyAlignment="1">
      <alignment horizontal="center" vertical="center"/>
    </xf>
    <xf numFmtId="0" fontId="22" fillId="15" borderId="39" xfId="0" applyFont="1" applyFill="1" applyBorder="1" applyAlignment="1">
      <alignment horizontal="center" vertical="center" wrapText="1"/>
    </xf>
    <xf numFmtId="0" fontId="22" fillId="15" borderId="5" xfId="0" applyFont="1" applyFill="1" applyBorder="1" applyAlignment="1">
      <alignment horizontal="center" vertical="center" wrapText="1"/>
    </xf>
    <xf numFmtId="0" fontId="22" fillId="15" borderId="59" xfId="0" applyFont="1" applyFill="1" applyBorder="1" applyAlignment="1">
      <alignment horizontal="center" vertical="center" wrapText="1"/>
    </xf>
    <xf numFmtId="0" fontId="22" fillId="15" borderId="45" xfId="0" applyFont="1" applyFill="1" applyBorder="1" applyAlignment="1">
      <alignment horizontal="center" vertical="center" wrapText="1"/>
    </xf>
    <xf numFmtId="0" fontId="22" fillId="15" borderId="71" xfId="0" applyFont="1" applyFill="1" applyBorder="1" applyAlignment="1">
      <alignment horizontal="center" vertical="center" wrapText="1"/>
    </xf>
    <xf numFmtId="0" fontId="22" fillId="15" borderId="7" xfId="0" applyFont="1" applyFill="1" applyBorder="1" applyAlignment="1">
      <alignment horizontal="center" vertical="center" wrapText="1"/>
    </xf>
    <xf numFmtId="0" fontId="44" fillId="38" borderId="56" xfId="0" applyFont="1" applyFill="1" applyBorder="1" applyAlignment="1">
      <alignment horizontal="center" vertical="center" wrapText="1"/>
    </xf>
    <xf numFmtId="0" fontId="44" fillId="38" borderId="56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  <xf numFmtId="0" fontId="43" fillId="38" borderId="39" xfId="0" applyFont="1" applyFill="1" applyBorder="1" applyAlignment="1">
      <alignment horizontal="center" vertical="center"/>
    </xf>
    <xf numFmtId="0" fontId="43" fillId="38" borderId="5" xfId="0" applyFont="1" applyFill="1" applyBorder="1" applyAlignment="1">
      <alignment horizontal="center" vertical="center"/>
    </xf>
    <xf numFmtId="0" fontId="22" fillId="38" borderId="7" xfId="0" applyFont="1" applyFill="1" applyBorder="1" applyAlignment="1">
      <alignment horizontal="center" vertical="center"/>
    </xf>
    <xf numFmtId="0" fontId="22" fillId="38" borderId="8" xfId="0" applyFont="1" applyFill="1" applyBorder="1" applyAlignment="1">
      <alignment horizontal="center" vertical="center"/>
    </xf>
    <xf numFmtId="0" fontId="22" fillId="81" borderId="39" xfId="0" applyFont="1" applyFill="1" applyBorder="1" applyAlignment="1">
      <alignment horizontal="center" vertical="center" wrapText="1"/>
    </xf>
    <xf numFmtId="0" fontId="22" fillId="81" borderId="5" xfId="0" applyFont="1" applyFill="1" applyBorder="1" applyAlignment="1">
      <alignment horizontal="center" vertical="center"/>
    </xf>
    <xf numFmtId="0" fontId="22" fillId="81" borderId="7" xfId="0" applyFont="1" applyFill="1" applyBorder="1" applyAlignment="1">
      <alignment horizontal="center" vertical="center"/>
    </xf>
    <xf numFmtId="0" fontId="22" fillId="81" borderId="37" xfId="0" applyFont="1" applyFill="1" applyBorder="1" applyAlignment="1">
      <alignment horizontal="center" vertical="center"/>
    </xf>
    <xf numFmtId="0" fontId="22" fillId="81" borderId="1" xfId="0" applyFont="1" applyFill="1" applyBorder="1" applyAlignment="1">
      <alignment horizontal="center" vertical="center"/>
    </xf>
    <xf numFmtId="0" fontId="18" fillId="0" borderId="93" xfId="0" applyFont="1" applyFill="1" applyBorder="1" applyAlignment="1">
      <alignment horizontal="justify" vertical="center" wrapText="1"/>
    </xf>
    <xf numFmtId="0" fontId="11" fillId="15" borderId="0" xfId="0" applyFont="1" applyFill="1" applyAlignment="1">
      <alignment horizontal="center" vertical="center"/>
    </xf>
    <xf numFmtId="0" fontId="13" fillId="56" borderId="90" xfId="0" applyFont="1" applyFill="1" applyBorder="1" applyAlignment="1">
      <alignment horizontal="center" vertical="center" wrapText="1"/>
    </xf>
    <xf numFmtId="0" fontId="13" fillId="56" borderId="91" xfId="0" applyFont="1" applyFill="1" applyBorder="1" applyAlignment="1">
      <alignment horizontal="center" vertical="center" wrapText="1"/>
    </xf>
    <xf numFmtId="0" fontId="18" fillId="39" borderId="93" xfId="0" applyFont="1" applyFill="1" applyBorder="1" applyAlignment="1">
      <alignment horizontal="justify" vertical="center" wrapText="1"/>
    </xf>
    <xf numFmtId="0" fontId="46" fillId="50" borderId="93" xfId="0" applyFont="1" applyFill="1" applyBorder="1" applyAlignment="1">
      <alignment horizontal="justify" vertical="center" wrapText="1"/>
    </xf>
    <xf numFmtId="0" fontId="46" fillId="50" borderId="97" xfId="0" applyFont="1" applyFill="1" applyBorder="1" applyAlignment="1">
      <alignment horizontal="justify" vertical="center" wrapText="1"/>
    </xf>
    <xf numFmtId="0" fontId="46" fillId="8" borderId="93" xfId="0" applyFont="1" applyFill="1" applyBorder="1" applyAlignment="1">
      <alignment horizontal="justify" vertical="center" wrapText="1"/>
    </xf>
    <xf numFmtId="0" fontId="46" fillId="8" borderId="97" xfId="0" applyFont="1" applyFill="1" applyBorder="1" applyAlignment="1">
      <alignment horizontal="justify" vertical="center" wrapText="1"/>
    </xf>
    <xf numFmtId="0" fontId="11" fillId="56" borderId="90" xfId="0" applyFont="1" applyFill="1" applyBorder="1" applyAlignment="1">
      <alignment horizontal="center" vertical="center" wrapText="1"/>
    </xf>
    <xf numFmtId="0" fontId="11" fillId="56" borderId="91" xfId="0" applyFont="1" applyFill="1" applyBorder="1" applyAlignment="1">
      <alignment horizontal="center" vertical="center" wrapText="1"/>
    </xf>
    <xf numFmtId="0" fontId="18" fillId="41" borderId="93" xfId="0" applyFont="1" applyFill="1" applyBorder="1" applyAlignment="1">
      <alignment horizontal="justify" vertical="center" wrapText="1"/>
    </xf>
    <xf numFmtId="0" fontId="18" fillId="2" borderId="93" xfId="0" applyFont="1" applyFill="1" applyBorder="1" applyAlignment="1">
      <alignment horizontal="justify" vertical="center" wrapText="1"/>
    </xf>
    <xf numFmtId="0" fontId="18" fillId="0" borderId="99" xfId="0" applyFont="1" applyFill="1" applyBorder="1" applyAlignment="1">
      <alignment horizontal="left" vertical="center" wrapText="1"/>
    </xf>
    <xf numFmtId="0" fontId="18" fillId="0" borderId="135" xfId="0" applyFont="1" applyFill="1" applyBorder="1" applyAlignment="1">
      <alignment horizontal="left" vertical="center" wrapText="1"/>
    </xf>
    <xf numFmtId="0" fontId="64" fillId="2" borderId="99" xfId="0" applyFont="1" applyFill="1" applyBorder="1" applyAlignment="1">
      <alignment horizontal="left" vertical="center" wrapText="1"/>
    </xf>
    <xf numFmtId="0" fontId="64" fillId="2" borderId="135" xfId="0" applyFont="1" applyFill="1" applyBorder="1" applyAlignment="1">
      <alignment horizontal="left" vertical="center" wrapText="1"/>
    </xf>
    <xf numFmtId="0" fontId="18" fillId="43" borderId="93" xfId="0" applyFont="1" applyFill="1" applyBorder="1" applyAlignment="1">
      <alignment horizontal="justify" vertical="center" wrapText="1"/>
    </xf>
    <xf numFmtId="0" fontId="47" fillId="21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88" borderId="16" xfId="0" applyFont="1" applyFill="1" applyBorder="1" applyAlignment="1">
      <alignment horizontal="center" vertical="center"/>
    </xf>
    <xf numFmtId="0" fontId="2" fillId="88" borderId="4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4" xfId="0" applyFont="1" applyBorder="1" applyAlignment="1">
      <alignment horizontal="left" vertical="center" wrapText="1"/>
    </xf>
    <xf numFmtId="0" fontId="2" fillId="88" borderId="11" xfId="0" applyFont="1" applyFill="1" applyBorder="1" applyAlignment="1">
      <alignment horizontal="center" vertical="center" wrapText="1"/>
    </xf>
    <xf numFmtId="0" fontId="2" fillId="88" borderId="61" xfId="0" applyFont="1" applyFill="1" applyBorder="1" applyAlignment="1">
      <alignment horizontal="center" vertical="center" wrapText="1"/>
    </xf>
    <xf numFmtId="0" fontId="2" fillId="88" borderId="16" xfId="0" applyFont="1" applyFill="1" applyBorder="1" applyAlignment="1">
      <alignment horizontal="center" vertical="center" wrapText="1"/>
    </xf>
    <xf numFmtId="0" fontId="2" fillId="88" borderId="6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" fillId="85" borderId="59" xfId="0" applyFont="1" applyFill="1" applyBorder="1" applyAlignment="1">
      <alignment horizontal="center" vertical="center" wrapText="1"/>
    </xf>
    <xf numFmtId="0" fontId="1" fillId="85" borderId="45" xfId="0" applyFont="1" applyFill="1" applyBorder="1" applyAlignment="1">
      <alignment horizontal="center" vertical="center" wrapText="1"/>
    </xf>
    <xf numFmtId="0" fontId="1" fillId="85" borderId="71" xfId="0" applyFont="1" applyFill="1" applyBorder="1" applyAlignment="1">
      <alignment horizontal="center" vertical="center" wrapText="1"/>
    </xf>
    <xf numFmtId="0" fontId="2" fillId="84" borderId="11" xfId="0" applyFont="1" applyFill="1" applyBorder="1" applyAlignment="1">
      <alignment horizontal="center" vertical="center"/>
    </xf>
    <xf numFmtId="0" fontId="2" fillId="84" borderId="48" xfId="0" applyFont="1" applyFill="1" applyBorder="1" applyAlignment="1">
      <alignment horizontal="center" vertical="center"/>
    </xf>
    <xf numFmtId="0" fontId="2" fillId="84" borderId="66" xfId="0" applyFont="1" applyFill="1" applyBorder="1" applyAlignment="1">
      <alignment horizontal="center" vertical="center"/>
    </xf>
    <xf numFmtId="0" fontId="2" fillId="84" borderId="142" xfId="0" applyFont="1" applyFill="1" applyBorder="1" applyAlignment="1">
      <alignment horizontal="center" vertical="center"/>
    </xf>
    <xf numFmtId="0" fontId="2" fillId="84" borderId="3" xfId="0" applyFont="1" applyFill="1" applyBorder="1" applyAlignment="1">
      <alignment horizontal="center" vertical="center"/>
    </xf>
    <xf numFmtId="0" fontId="29" fillId="84" borderId="1" xfId="0" applyFont="1" applyFill="1" applyBorder="1" applyAlignment="1">
      <alignment horizontal="center" vertical="center" wrapText="1"/>
    </xf>
    <xf numFmtId="0" fontId="0" fillId="52" borderId="59" xfId="0" applyFont="1" applyFill="1" applyBorder="1" applyAlignment="1">
      <alignment horizontal="left" vertical="center" wrapText="1"/>
    </xf>
    <xf numFmtId="0" fontId="0" fillId="52" borderId="45" xfId="0" applyFont="1" applyFill="1" applyBorder="1" applyAlignment="1">
      <alignment horizontal="left" vertical="center" wrapText="1"/>
    </xf>
    <xf numFmtId="0" fontId="0" fillId="52" borderId="71" xfId="0" applyFont="1" applyFill="1" applyBorder="1" applyAlignment="1">
      <alignment horizontal="left" vertical="center" wrapText="1"/>
    </xf>
    <xf numFmtId="0" fontId="0" fillId="81" borderId="59" xfId="0" applyFont="1" applyFill="1" applyBorder="1" applyAlignment="1">
      <alignment horizontal="left" vertical="center" wrapText="1"/>
    </xf>
    <xf numFmtId="0" fontId="0" fillId="81" borderId="45" xfId="0" applyFont="1" applyFill="1" applyBorder="1" applyAlignment="1">
      <alignment horizontal="left" vertical="center" wrapText="1"/>
    </xf>
    <xf numFmtId="0" fontId="0" fillId="81" borderId="71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/>
    </xf>
    <xf numFmtId="0" fontId="0" fillId="89" borderId="59" xfId="0" applyFont="1" applyFill="1" applyBorder="1" applyAlignment="1">
      <alignment horizontal="left" vertical="center" wrapText="1"/>
    </xf>
    <xf numFmtId="0" fontId="0" fillId="89" borderId="45" xfId="0" applyFont="1" applyFill="1" applyBorder="1" applyAlignment="1">
      <alignment horizontal="left" vertical="center" wrapText="1"/>
    </xf>
    <xf numFmtId="0" fontId="0" fillId="89" borderId="71" xfId="0" applyFont="1" applyFill="1" applyBorder="1" applyAlignment="1">
      <alignment horizontal="left" vertical="center" wrapText="1"/>
    </xf>
    <xf numFmtId="0" fontId="1" fillId="86" borderId="11" xfId="0" applyFont="1" applyFill="1" applyBorder="1" applyAlignment="1">
      <alignment horizontal="center" vertical="center" wrapText="1"/>
    </xf>
    <xf numFmtId="0" fontId="1" fillId="86" borderId="61" xfId="0" applyFont="1" applyFill="1" applyBorder="1" applyAlignment="1">
      <alignment horizontal="center" vertical="center" wrapText="1"/>
    </xf>
    <xf numFmtId="0" fontId="1" fillId="86" borderId="16" xfId="0" applyFont="1" applyFill="1" applyBorder="1" applyAlignment="1">
      <alignment horizontal="center" vertical="center" wrapText="1"/>
    </xf>
    <xf numFmtId="0" fontId="1" fillId="86" borderId="6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86" borderId="60" xfId="0" applyFont="1" applyFill="1" applyBorder="1" applyAlignment="1">
      <alignment horizontal="center" vertical="center"/>
    </xf>
    <xf numFmtId="0" fontId="1" fillId="86" borderId="61" xfId="0" applyFont="1" applyFill="1" applyBorder="1" applyAlignment="1">
      <alignment horizontal="center" vertical="center"/>
    </xf>
    <xf numFmtId="0" fontId="1" fillId="86" borderId="11" xfId="0" applyFont="1" applyFill="1" applyBorder="1" applyAlignment="1">
      <alignment horizontal="center" vertical="center"/>
    </xf>
    <xf numFmtId="0" fontId="52" fillId="86" borderId="12" xfId="0" applyFont="1" applyFill="1" applyBorder="1" applyAlignment="1">
      <alignment horizontal="center" vertical="center" wrapText="1"/>
    </xf>
    <xf numFmtId="0" fontId="52" fillId="86" borderId="14" xfId="0" applyFont="1" applyFill="1" applyBorder="1" applyAlignment="1">
      <alignment horizontal="center" vertical="center" wrapText="1"/>
    </xf>
    <xf numFmtId="0" fontId="1" fillId="86" borderId="2" xfId="0" applyFont="1" applyFill="1" applyBorder="1" applyAlignment="1">
      <alignment horizontal="center" vertical="center"/>
    </xf>
    <xf numFmtId="0" fontId="1" fillId="86" borderId="3" xfId="0" applyFont="1" applyFill="1" applyBorder="1" applyAlignment="1">
      <alignment horizontal="center" vertical="center"/>
    </xf>
    <xf numFmtId="0" fontId="1" fillId="86" borderId="4" xfId="0" applyFont="1" applyFill="1" applyBorder="1" applyAlignment="1">
      <alignment horizontal="center" vertical="center"/>
    </xf>
    <xf numFmtId="0" fontId="52" fillId="86" borderId="13" xfId="0" applyFont="1" applyFill="1" applyBorder="1" applyAlignment="1">
      <alignment horizontal="center" vertical="center" wrapText="1"/>
    </xf>
    <xf numFmtId="0" fontId="1" fillId="86" borderId="14" xfId="0" applyFont="1" applyFill="1" applyBorder="1" applyAlignment="1">
      <alignment horizontal="center" vertical="center" wrapText="1"/>
    </xf>
    <xf numFmtId="0" fontId="1" fillId="86" borderId="17" xfId="0" applyFont="1" applyFill="1" applyBorder="1" applyAlignment="1">
      <alignment horizontal="center" vertical="center" wrapText="1"/>
    </xf>
    <xf numFmtId="0" fontId="52" fillId="86" borderId="88" xfId="0" applyFont="1" applyFill="1" applyBorder="1" applyAlignment="1">
      <alignment horizontal="center" vertical="center" wrapText="1"/>
    </xf>
    <xf numFmtId="0" fontId="52" fillId="86" borderId="60" xfId="0" applyFont="1" applyFill="1" applyBorder="1" applyAlignment="1">
      <alignment horizontal="center" vertical="center" wrapText="1"/>
    </xf>
    <xf numFmtId="0" fontId="52" fillId="86" borderId="61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/>
    </xf>
    <xf numFmtId="0" fontId="57" fillId="38" borderId="66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58" fillId="45" borderId="2" xfId="0" applyFont="1" applyFill="1" applyBorder="1" applyAlignment="1">
      <alignment horizontal="center" vertical="center" wrapText="1" readingOrder="1"/>
    </xf>
    <xf numFmtId="0" fontId="58" fillId="45" borderId="3" xfId="0" applyFont="1" applyFill="1" applyBorder="1" applyAlignment="1">
      <alignment horizontal="center" vertical="center" wrapText="1" readingOrder="1"/>
    </xf>
    <xf numFmtId="0" fontId="58" fillId="45" borderId="4" xfId="0" applyFont="1" applyFill="1" applyBorder="1" applyAlignment="1">
      <alignment horizontal="center" vertical="center" wrapText="1" readingOrder="1"/>
    </xf>
    <xf numFmtId="0" fontId="58" fillId="46" borderId="2" xfId="0" applyFont="1" applyFill="1" applyBorder="1" applyAlignment="1">
      <alignment horizontal="center" vertical="center" wrapText="1" readingOrder="1"/>
    </xf>
    <xf numFmtId="0" fontId="58" fillId="46" borderId="3" xfId="0" applyFont="1" applyFill="1" applyBorder="1" applyAlignment="1">
      <alignment horizontal="center" vertical="center" wrapText="1" readingOrder="1"/>
    </xf>
    <xf numFmtId="0" fontId="58" fillId="46" borderId="4" xfId="0" applyFont="1" applyFill="1" applyBorder="1" applyAlignment="1">
      <alignment horizontal="center" vertical="center" wrapText="1" readingOrder="1"/>
    </xf>
    <xf numFmtId="0" fontId="58" fillId="47" borderId="2" xfId="0" applyFont="1" applyFill="1" applyBorder="1" applyAlignment="1">
      <alignment horizontal="center" vertical="center" wrapText="1" readingOrder="1"/>
    </xf>
    <xf numFmtId="0" fontId="58" fillId="47" borderId="3" xfId="0" applyFont="1" applyFill="1" applyBorder="1" applyAlignment="1">
      <alignment horizontal="center" vertical="center" wrapText="1" readingOrder="1"/>
    </xf>
    <xf numFmtId="0" fontId="58" fillId="47" borderId="4" xfId="0" applyFont="1" applyFill="1" applyBorder="1" applyAlignment="1">
      <alignment horizontal="center" vertical="center" wrapText="1" readingOrder="1"/>
    </xf>
    <xf numFmtId="0" fontId="48" fillId="5" borderId="102" xfId="0" applyFont="1" applyFill="1" applyBorder="1" applyAlignment="1">
      <alignment horizontal="center" vertical="center"/>
    </xf>
    <xf numFmtId="0" fontId="48" fillId="5" borderId="106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textRotation="90"/>
    </xf>
    <xf numFmtId="0" fontId="58" fillId="35" borderId="2" xfId="0" applyFont="1" applyFill="1" applyBorder="1" applyAlignment="1">
      <alignment horizontal="center" vertical="center" wrapText="1" readingOrder="1"/>
    </xf>
    <xf numFmtId="0" fontId="58" fillId="35" borderId="3" xfId="0" applyFont="1" applyFill="1" applyBorder="1" applyAlignment="1">
      <alignment horizontal="center" vertical="center" wrapText="1" readingOrder="1"/>
    </xf>
    <xf numFmtId="0" fontId="58" fillId="35" borderId="4" xfId="0" applyFont="1" applyFill="1" applyBorder="1" applyAlignment="1">
      <alignment horizontal="center" vertical="center" wrapText="1" readingOrder="1"/>
    </xf>
    <xf numFmtId="0" fontId="10" fillId="86" borderId="100" xfId="0" applyFont="1" applyFill="1" applyBorder="1" applyAlignment="1">
      <alignment horizontal="left" vertical="center" wrapText="1"/>
    </xf>
    <xf numFmtId="0" fontId="10" fillId="86" borderId="108" xfId="0" applyFont="1" applyFill="1" applyBorder="1" applyAlignment="1">
      <alignment horizontal="left" vertical="center" wrapText="1"/>
    </xf>
    <xf numFmtId="0" fontId="10" fillId="86" borderId="110" xfId="0" applyFont="1" applyFill="1" applyBorder="1" applyAlignment="1">
      <alignment horizontal="left" vertical="center" wrapText="1"/>
    </xf>
    <xf numFmtId="0" fontId="29" fillId="81" borderId="2" xfId="0" applyFont="1" applyFill="1" applyBorder="1" applyAlignment="1">
      <alignment horizontal="center" vertical="center" wrapText="1"/>
    </xf>
    <xf numFmtId="0" fontId="29" fillId="81" borderId="3" xfId="0" applyFont="1" applyFill="1" applyBorder="1" applyAlignment="1">
      <alignment horizontal="center" vertical="center" wrapText="1"/>
    </xf>
    <xf numFmtId="0" fontId="29" fillId="81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60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10" fillId="83" borderId="100" xfId="0" applyFont="1" applyFill="1" applyBorder="1" applyAlignment="1">
      <alignment horizontal="center" vertical="center"/>
    </xf>
    <xf numFmtId="0" fontId="10" fillId="83" borderId="108" xfId="0" applyFont="1" applyFill="1" applyBorder="1" applyAlignment="1">
      <alignment horizontal="center" vertical="center"/>
    </xf>
    <xf numFmtId="0" fontId="10" fillId="83" borderId="110" xfId="0" applyFont="1" applyFill="1" applyBorder="1" applyAlignment="1">
      <alignment horizontal="center" vertical="center"/>
    </xf>
    <xf numFmtId="0" fontId="1" fillId="82" borderId="107" xfId="0" applyFont="1" applyFill="1" applyBorder="1" applyAlignment="1">
      <alignment horizontal="center" vertical="center"/>
    </xf>
    <xf numFmtId="0" fontId="1" fillId="82" borderId="109" xfId="0" applyFont="1" applyFill="1" applyBorder="1" applyAlignment="1">
      <alignment horizontal="center" vertical="center"/>
    </xf>
    <xf numFmtId="0" fontId="1" fillId="82" borderId="111" xfId="0" applyFont="1" applyFill="1" applyBorder="1" applyAlignment="1">
      <alignment horizontal="center" vertical="center"/>
    </xf>
    <xf numFmtId="0" fontId="2" fillId="82" borderId="24" xfId="0" applyFont="1" applyFill="1" applyBorder="1" applyAlignment="1">
      <alignment horizontal="center" vertical="center"/>
    </xf>
    <xf numFmtId="0" fontId="2" fillId="82" borderId="18" xfId="0" applyFont="1" applyFill="1" applyBorder="1" applyAlignment="1">
      <alignment horizontal="center" vertical="center"/>
    </xf>
    <xf numFmtId="0" fontId="2" fillId="82" borderId="19" xfId="0" applyFont="1" applyFill="1" applyBorder="1" applyAlignment="1">
      <alignment horizontal="center" vertical="center"/>
    </xf>
    <xf numFmtId="0" fontId="29" fillId="81" borderId="24" xfId="0" applyFont="1" applyFill="1" applyBorder="1" applyAlignment="1">
      <alignment horizontal="center" vertical="center"/>
    </xf>
    <xf numFmtId="0" fontId="29" fillId="81" borderId="18" xfId="0" applyFont="1" applyFill="1" applyBorder="1" applyAlignment="1">
      <alignment horizontal="center" vertical="center"/>
    </xf>
    <xf numFmtId="0" fontId="29" fillId="81" borderId="19" xfId="0" applyFont="1" applyFill="1" applyBorder="1" applyAlignment="1">
      <alignment horizontal="center" vertical="center"/>
    </xf>
    <xf numFmtId="0" fontId="29" fillId="82" borderId="2" xfId="0" applyFont="1" applyFill="1" applyBorder="1" applyAlignment="1">
      <alignment horizontal="center" vertical="center" wrapText="1"/>
    </xf>
    <xf numFmtId="0" fontId="29" fillId="82" borderId="3" xfId="0" applyFont="1" applyFill="1" applyBorder="1" applyAlignment="1">
      <alignment horizontal="center" vertical="center" wrapText="1"/>
    </xf>
    <xf numFmtId="0" fontId="29" fillId="82" borderId="4" xfId="0" applyFont="1" applyFill="1" applyBorder="1" applyAlignment="1">
      <alignment horizontal="center" vertical="center"/>
    </xf>
    <xf numFmtId="0" fontId="29" fillId="82" borderId="4" xfId="0" applyFont="1" applyFill="1" applyBorder="1" applyAlignment="1">
      <alignment horizontal="center" vertical="center" wrapText="1"/>
    </xf>
    <xf numFmtId="0" fontId="29" fillId="81" borderId="4" xfId="0" applyFont="1" applyFill="1" applyBorder="1" applyAlignment="1">
      <alignment horizontal="center" vertical="center"/>
    </xf>
    <xf numFmtId="0" fontId="72" fillId="74" borderId="34" xfId="0" applyFont="1" applyFill="1" applyBorder="1" applyAlignment="1">
      <alignment horizontal="center"/>
    </xf>
    <xf numFmtId="0" fontId="72" fillId="74" borderId="53" xfId="0" applyFont="1" applyFill="1" applyBorder="1" applyAlignment="1">
      <alignment horizontal="center"/>
    </xf>
    <xf numFmtId="0" fontId="30" fillId="75" borderId="5" xfId="0" applyFont="1" applyFill="1" applyBorder="1" applyAlignment="1">
      <alignment horizontal="center"/>
    </xf>
    <xf numFmtId="0" fontId="30" fillId="75" borderId="1" xfId="0" applyFont="1" applyFill="1" applyBorder="1" applyAlignment="1">
      <alignment horizontal="center"/>
    </xf>
    <xf numFmtId="0" fontId="72" fillId="76" borderId="34" xfId="0" applyFont="1" applyFill="1" applyBorder="1" applyAlignment="1">
      <alignment horizontal="center"/>
    </xf>
    <xf numFmtId="0" fontId="72" fillId="76" borderId="53" xfId="0" applyFont="1" applyFill="1" applyBorder="1" applyAlignment="1">
      <alignment horizontal="center"/>
    </xf>
    <xf numFmtId="0" fontId="30" fillId="34" borderId="7" xfId="0" applyFont="1" applyFill="1" applyBorder="1" applyAlignment="1">
      <alignment horizontal="center" vertical="center"/>
    </xf>
    <xf numFmtId="0" fontId="30" fillId="34" borderId="8" xfId="0" applyFont="1" applyFill="1" applyBorder="1" applyAlignment="1">
      <alignment horizontal="center" vertical="center"/>
    </xf>
    <xf numFmtId="0" fontId="67" fillId="0" borderId="24" xfId="0" applyFont="1" applyBorder="1" applyAlignment="1">
      <alignment horizontal="center"/>
    </xf>
    <xf numFmtId="0" fontId="67" fillId="0" borderId="76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76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68" fillId="0" borderId="24" xfId="0" applyFont="1" applyBorder="1" applyAlignment="1">
      <alignment horizontal="center"/>
    </xf>
    <xf numFmtId="0" fontId="68" fillId="0" borderId="76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51" fillId="78" borderId="24" xfId="0" applyFont="1" applyFill="1" applyBorder="1" applyAlignment="1">
      <alignment horizontal="center"/>
    </xf>
    <xf numFmtId="0" fontId="51" fillId="78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99FF"/>
      <color rgb="FFF9FCFD"/>
      <color rgb="FFFFEEEB"/>
      <color rgb="FFDADCFE"/>
      <color rgb="FFEEAF5C"/>
      <color rgb="FF8BD99E"/>
      <color rgb="FFF052B8"/>
      <color rgb="FFFB873F"/>
      <color rgb="FF04FC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FF"/>
  </sheetPr>
  <dimension ref="A1:M43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6" sqref="B6"/>
    </sheetView>
  </sheetViews>
  <sheetFormatPr defaultRowHeight="15.75" x14ac:dyDescent="0.25"/>
  <cols>
    <col min="1" max="1" width="24.42578125" style="11" customWidth="1"/>
    <col min="2" max="2" width="43.28515625" style="11" customWidth="1"/>
    <col min="3" max="3" width="5.28515625" style="11" customWidth="1"/>
    <col min="4" max="11" width="4.85546875" style="11" customWidth="1"/>
    <col min="12" max="12" width="9" style="11" customWidth="1"/>
    <col min="13" max="257" width="9.140625" style="11"/>
    <col min="258" max="258" width="25.85546875" style="11" customWidth="1"/>
    <col min="259" max="259" width="50.140625" style="11" customWidth="1"/>
    <col min="260" max="261" width="6.28515625" style="11" customWidth="1"/>
    <col min="262" max="267" width="5.5703125" style="11" customWidth="1"/>
    <col min="268" max="268" width="9" style="11" customWidth="1"/>
    <col min="269" max="513" width="9.140625" style="11"/>
    <col min="514" max="514" width="25.85546875" style="11" customWidth="1"/>
    <col min="515" max="515" width="50.140625" style="11" customWidth="1"/>
    <col min="516" max="517" width="6.28515625" style="11" customWidth="1"/>
    <col min="518" max="523" width="5.5703125" style="11" customWidth="1"/>
    <col min="524" max="524" width="9" style="11" customWidth="1"/>
    <col min="525" max="769" width="9.140625" style="11"/>
    <col min="770" max="770" width="25.85546875" style="11" customWidth="1"/>
    <col min="771" max="771" width="50.140625" style="11" customWidth="1"/>
    <col min="772" max="773" width="6.28515625" style="11" customWidth="1"/>
    <col min="774" max="779" width="5.5703125" style="11" customWidth="1"/>
    <col min="780" max="780" width="9" style="11" customWidth="1"/>
    <col min="781" max="1025" width="9.140625" style="11"/>
    <col min="1026" max="1026" width="25.85546875" style="11" customWidth="1"/>
    <col min="1027" max="1027" width="50.140625" style="11" customWidth="1"/>
    <col min="1028" max="1029" width="6.28515625" style="11" customWidth="1"/>
    <col min="1030" max="1035" width="5.5703125" style="11" customWidth="1"/>
    <col min="1036" max="1036" width="9" style="11" customWidth="1"/>
    <col min="1037" max="1281" width="9.140625" style="11"/>
    <col min="1282" max="1282" width="25.85546875" style="11" customWidth="1"/>
    <col min="1283" max="1283" width="50.140625" style="11" customWidth="1"/>
    <col min="1284" max="1285" width="6.28515625" style="11" customWidth="1"/>
    <col min="1286" max="1291" width="5.5703125" style="11" customWidth="1"/>
    <col min="1292" max="1292" width="9" style="11" customWidth="1"/>
    <col min="1293" max="1537" width="9.140625" style="11"/>
    <col min="1538" max="1538" width="25.85546875" style="11" customWidth="1"/>
    <col min="1539" max="1539" width="50.140625" style="11" customWidth="1"/>
    <col min="1540" max="1541" width="6.28515625" style="11" customWidth="1"/>
    <col min="1542" max="1547" width="5.5703125" style="11" customWidth="1"/>
    <col min="1548" max="1548" width="9" style="11" customWidth="1"/>
    <col min="1549" max="1793" width="9.140625" style="11"/>
    <col min="1794" max="1794" width="25.85546875" style="11" customWidth="1"/>
    <col min="1795" max="1795" width="50.140625" style="11" customWidth="1"/>
    <col min="1796" max="1797" width="6.28515625" style="11" customWidth="1"/>
    <col min="1798" max="1803" width="5.5703125" style="11" customWidth="1"/>
    <col min="1804" max="1804" width="9" style="11" customWidth="1"/>
    <col min="1805" max="2049" width="9.140625" style="11"/>
    <col min="2050" max="2050" width="25.85546875" style="11" customWidth="1"/>
    <col min="2051" max="2051" width="50.140625" style="11" customWidth="1"/>
    <col min="2052" max="2053" width="6.28515625" style="11" customWidth="1"/>
    <col min="2054" max="2059" width="5.5703125" style="11" customWidth="1"/>
    <col min="2060" max="2060" width="9" style="11" customWidth="1"/>
    <col min="2061" max="2305" width="9.140625" style="11"/>
    <col min="2306" max="2306" width="25.85546875" style="11" customWidth="1"/>
    <col min="2307" max="2307" width="50.140625" style="11" customWidth="1"/>
    <col min="2308" max="2309" width="6.28515625" style="11" customWidth="1"/>
    <col min="2310" max="2315" width="5.5703125" style="11" customWidth="1"/>
    <col min="2316" max="2316" width="9" style="11" customWidth="1"/>
    <col min="2317" max="2561" width="9.140625" style="11"/>
    <col min="2562" max="2562" width="25.85546875" style="11" customWidth="1"/>
    <col min="2563" max="2563" width="50.140625" style="11" customWidth="1"/>
    <col min="2564" max="2565" width="6.28515625" style="11" customWidth="1"/>
    <col min="2566" max="2571" width="5.5703125" style="11" customWidth="1"/>
    <col min="2572" max="2572" width="9" style="11" customWidth="1"/>
    <col min="2573" max="2817" width="9.140625" style="11"/>
    <col min="2818" max="2818" width="25.85546875" style="11" customWidth="1"/>
    <col min="2819" max="2819" width="50.140625" style="11" customWidth="1"/>
    <col min="2820" max="2821" width="6.28515625" style="11" customWidth="1"/>
    <col min="2822" max="2827" width="5.5703125" style="11" customWidth="1"/>
    <col min="2828" max="2828" width="9" style="11" customWidth="1"/>
    <col min="2829" max="3073" width="9.140625" style="11"/>
    <col min="3074" max="3074" width="25.85546875" style="11" customWidth="1"/>
    <col min="3075" max="3075" width="50.140625" style="11" customWidth="1"/>
    <col min="3076" max="3077" width="6.28515625" style="11" customWidth="1"/>
    <col min="3078" max="3083" width="5.5703125" style="11" customWidth="1"/>
    <col min="3084" max="3084" width="9" style="11" customWidth="1"/>
    <col min="3085" max="3329" width="9.140625" style="11"/>
    <col min="3330" max="3330" width="25.85546875" style="11" customWidth="1"/>
    <col min="3331" max="3331" width="50.140625" style="11" customWidth="1"/>
    <col min="3332" max="3333" width="6.28515625" style="11" customWidth="1"/>
    <col min="3334" max="3339" width="5.5703125" style="11" customWidth="1"/>
    <col min="3340" max="3340" width="9" style="11" customWidth="1"/>
    <col min="3341" max="3585" width="9.140625" style="11"/>
    <col min="3586" max="3586" width="25.85546875" style="11" customWidth="1"/>
    <col min="3587" max="3587" width="50.140625" style="11" customWidth="1"/>
    <col min="3588" max="3589" width="6.28515625" style="11" customWidth="1"/>
    <col min="3590" max="3595" width="5.5703125" style="11" customWidth="1"/>
    <col min="3596" max="3596" width="9" style="11" customWidth="1"/>
    <col min="3597" max="3841" width="9.140625" style="11"/>
    <col min="3842" max="3842" width="25.85546875" style="11" customWidth="1"/>
    <col min="3843" max="3843" width="50.140625" style="11" customWidth="1"/>
    <col min="3844" max="3845" width="6.28515625" style="11" customWidth="1"/>
    <col min="3846" max="3851" width="5.5703125" style="11" customWidth="1"/>
    <col min="3852" max="3852" width="9" style="11" customWidth="1"/>
    <col min="3853" max="4097" width="9.140625" style="11"/>
    <col min="4098" max="4098" width="25.85546875" style="11" customWidth="1"/>
    <col min="4099" max="4099" width="50.140625" style="11" customWidth="1"/>
    <col min="4100" max="4101" width="6.28515625" style="11" customWidth="1"/>
    <col min="4102" max="4107" width="5.5703125" style="11" customWidth="1"/>
    <col min="4108" max="4108" width="9" style="11" customWidth="1"/>
    <col min="4109" max="4353" width="9.140625" style="11"/>
    <col min="4354" max="4354" width="25.85546875" style="11" customWidth="1"/>
    <col min="4355" max="4355" width="50.140625" style="11" customWidth="1"/>
    <col min="4356" max="4357" width="6.28515625" style="11" customWidth="1"/>
    <col min="4358" max="4363" width="5.5703125" style="11" customWidth="1"/>
    <col min="4364" max="4364" width="9" style="11" customWidth="1"/>
    <col min="4365" max="4609" width="9.140625" style="11"/>
    <col min="4610" max="4610" width="25.85546875" style="11" customWidth="1"/>
    <col min="4611" max="4611" width="50.140625" style="11" customWidth="1"/>
    <col min="4612" max="4613" width="6.28515625" style="11" customWidth="1"/>
    <col min="4614" max="4619" width="5.5703125" style="11" customWidth="1"/>
    <col min="4620" max="4620" width="9" style="11" customWidth="1"/>
    <col min="4621" max="4865" width="9.140625" style="11"/>
    <col min="4866" max="4866" width="25.85546875" style="11" customWidth="1"/>
    <col min="4867" max="4867" width="50.140625" style="11" customWidth="1"/>
    <col min="4868" max="4869" width="6.28515625" style="11" customWidth="1"/>
    <col min="4870" max="4875" width="5.5703125" style="11" customWidth="1"/>
    <col min="4876" max="4876" width="9" style="11" customWidth="1"/>
    <col min="4877" max="5121" width="9.140625" style="11"/>
    <col min="5122" max="5122" width="25.85546875" style="11" customWidth="1"/>
    <col min="5123" max="5123" width="50.140625" style="11" customWidth="1"/>
    <col min="5124" max="5125" width="6.28515625" style="11" customWidth="1"/>
    <col min="5126" max="5131" width="5.5703125" style="11" customWidth="1"/>
    <col min="5132" max="5132" width="9" style="11" customWidth="1"/>
    <col min="5133" max="5377" width="9.140625" style="11"/>
    <col min="5378" max="5378" width="25.85546875" style="11" customWidth="1"/>
    <col min="5379" max="5379" width="50.140625" style="11" customWidth="1"/>
    <col min="5380" max="5381" width="6.28515625" style="11" customWidth="1"/>
    <col min="5382" max="5387" width="5.5703125" style="11" customWidth="1"/>
    <col min="5388" max="5388" width="9" style="11" customWidth="1"/>
    <col min="5389" max="5633" width="9.140625" style="11"/>
    <col min="5634" max="5634" width="25.85546875" style="11" customWidth="1"/>
    <col min="5635" max="5635" width="50.140625" style="11" customWidth="1"/>
    <col min="5636" max="5637" width="6.28515625" style="11" customWidth="1"/>
    <col min="5638" max="5643" width="5.5703125" style="11" customWidth="1"/>
    <col min="5644" max="5644" width="9" style="11" customWidth="1"/>
    <col min="5645" max="5889" width="9.140625" style="11"/>
    <col min="5890" max="5890" width="25.85546875" style="11" customWidth="1"/>
    <col min="5891" max="5891" width="50.140625" style="11" customWidth="1"/>
    <col min="5892" max="5893" width="6.28515625" style="11" customWidth="1"/>
    <col min="5894" max="5899" width="5.5703125" style="11" customWidth="1"/>
    <col min="5900" max="5900" width="9" style="11" customWidth="1"/>
    <col min="5901" max="6145" width="9.140625" style="11"/>
    <col min="6146" max="6146" width="25.85546875" style="11" customWidth="1"/>
    <col min="6147" max="6147" width="50.140625" style="11" customWidth="1"/>
    <col min="6148" max="6149" width="6.28515625" style="11" customWidth="1"/>
    <col min="6150" max="6155" width="5.5703125" style="11" customWidth="1"/>
    <col min="6156" max="6156" width="9" style="11" customWidth="1"/>
    <col min="6157" max="6401" width="9.140625" style="11"/>
    <col min="6402" max="6402" width="25.85546875" style="11" customWidth="1"/>
    <col min="6403" max="6403" width="50.140625" style="11" customWidth="1"/>
    <col min="6404" max="6405" width="6.28515625" style="11" customWidth="1"/>
    <col min="6406" max="6411" width="5.5703125" style="11" customWidth="1"/>
    <col min="6412" max="6412" width="9" style="11" customWidth="1"/>
    <col min="6413" max="6657" width="9.140625" style="11"/>
    <col min="6658" max="6658" width="25.85546875" style="11" customWidth="1"/>
    <col min="6659" max="6659" width="50.140625" style="11" customWidth="1"/>
    <col min="6660" max="6661" width="6.28515625" style="11" customWidth="1"/>
    <col min="6662" max="6667" width="5.5703125" style="11" customWidth="1"/>
    <col min="6668" max="6668" width="9" style="11" customWidth="1"/>
    <col min="6669" max="6913" width="9.140625" style="11"/>
    <col min="6914" max="6914" width="25.85546875" style="11" customWidth="1"/>
    <col min="6915" max="6915" width="50.140625" style="11" customWidth="1"/>
    <col min="6916" max="6917" width="6.28515625" style="11" customWidth="1"/>
    <col min="6918" max="6923" width="5.5703125" style="11" customWidth="1"/>
    <col min="6924" max="6924" width="9" style="11" customWidth="1"/>
    <col min="6925" max="7169" width="9.140625" style="11"/>
    <col min="7170" max="7170" width="25.85546875" style="11" customWidth="1"/>
    <col min="7171" max="7171" width="50.140625" style="11" customWidth="1"/>
    <col min="7172" max="7173" width="6.28515625" style="11" customWidth="1"/>
    <col min="7174" max="7179" width="5.5703125" style="11" customWidth="1"/>
    <col min="7180" max="7180" width="9" style="11" customWidth="1"/>
    <col min="7181" max="7425" width="9.140625" style="11"/>
    <col min="7426" max="7426" width="25.85546875" style="11" customWidth="1"/>
    <col min="7427" max="7427" width="50.140625" style="11" customWidth="1"/>
    <col min="7428" max="7429" width="6.28515625" style="11" customWidth="1"/>
    <col min="7430" max="7435" width="5.5703125" style="11" customWidth="1"/>
    <col min="7436" max="7436" width="9" style="11" customWidth="1"/>
    <col min="7437" max="7681" width="9.140625" style="11"/>
    <col min="7682" max="7682" width="25.85546875" style="11" customWidth="1"/>
    <col min="7683" max="7683" width="50.140625" style="11" customWidth="1"/>
    <col min="7684" max="7685" width="6.28515625" style="11" customWidth="1"/>
    <col min="7686" max="7691" width="5.5703125" style="11" customWidth="1"/>
    <col min="7692" max="7692" width="9" style="11" customWidth="1"/>
    <col min="7693" max="7937" width="9.140625" style="11"/>
    <col min="7938" max="7938" width="25.85546875" style="11" customWidth="1"/>
    <col min="7939" max="7939" width="50.140625" style="11" customWidth="1"/>
    <col min="7940" max="7941" width="6.28515625" style="11" customWidth="1"/>
    <col min="7942" max="7947" width="5.5703125" style="11" customWidth="1"/>
    <col min="7948" max="7948" width="9" style="11" customWidth="1"/>
    <col min="7949" max="8193" width="9.140625" style="11"/>
    <col min="8194" max="8194" width="25.85546875" style="11" customWidth="1"/>
    <col min="8195" max="8195" width="50.140625" style="11" customWidth="1"/>
    <col min="8196" max="8197" width="6.28515625" style="11" customWidth="1"/>
    <col min="8198" max="8203" width="5.5703125" style="11" customWidth="1"/>
    <col min="8204" max="8204" width="9" style="11" customWidth="1"/>
    <col min="8205" max="8449" width="9.140625" style="11"/>
    <col min="8450" max="8450" width="25.85546875" style="11" customWidth="1"/>
    <col min="8451" max="8451" width="50.140625" style="11" customWidth="1"/>
    <col min="8452" max="8453" width="6.28515625" style="11" customWidth="1"/>
    <col min="8454" max="8459" width="5.5703125" style="11" customWidth="1"/>
    <col min="8460" max="8460" width="9" style="11" customWidth="1"/>
    <col min="8461" max="8705" width="9.140625" style="11"/>
    <col min="8706" max="8706" width="25.85546875" style="11" customWidth="1"/>
    <col min="8707" max="8707" width="50.140625" style="11" customWidth="1"/>
    <col min="8708" max="8709" width="6.28515625" style="11" customWidth="1"/>
    <col min="8710" max="8715" width="5.5703125" style="11" customWidth="1"/>
    <col min="8716" max="8716" width="9" style="11" customWidth="1"/>
    <col min="8717" max="8961" width="9.140625" style="11"/>
    <col min="8962" max="8962" width="25.85546875" style="11" customWidth="1"/>
    <col min="8963" max="8963" width="50.140625" style="11" customWidth="1"/>
    <col min="8964" max="8965" width="6.28515625" style="11" customWidth="1"/>
    <col min="8966" max="8971" width="5.5703125" style="11" customWidth="1"/>
    <col min="8972" max="8972" width="9" style="11" customWidth="1"/>
    <col min="8973" max="9217" width="9.140625" style="11"/>
    <col min="9218" max="9218" width="25.85546875" style="11" customWidth="1"/>
    <col min="9219" max="9219" width="50.140625" style="11" customWidth="1"/>
    <col min="9220" max="9221" width="6.28515625" style="11" customWidth="1"/>
    <col min="9222" max="9227" width="5.5703125" style="11" customWidth="1"/>
    <col min="9228" max="9228" width="9" style="11" customWidth="1"/>
    <col min="9229" max="9473" width="9.140625" style="11"/>
    <col min="9474" max="9474" width="25.85546875" style="11" customWidth="1"/>
    <col min="9475" max="9475" width="50.140625" style="11" customWidth="1"/>
    <col min="9476" max="9477" width="6.28515625" style="11" customWidth="1"/>
    <col min="9478" max="9483" width="5.5703125" style="11" customWidth="1"/>
    <col min="9484" max="9484" width="9" style="11" customWidth="1"/>
    <col min="9485" max="9729" width="9.140625" style="11"/>
    <col min="9730" max="9730" width="25.85546875" style="11" customWidth="1"/>
    <col min="9731" max="9731" width="50.140625" style="11" customWidth="1"/>
    <col min="9732" max="9733" width="6.28515625" style="11" customWidth="1"/>
    <col min="9734" max="9739" width="5.5703125" style="11" customWidth="1"/>
    <col min="9740" max="9740" width="9" style="11" customWidth="1"/>
    <col min="9741" max="9985" width="9.140625" style="11"/>
    <col min="9986" max="9986" width="25.85546875" style="11" customWidth="1"/>
    <col min="9987" max="9987" width="50.140625" style="11" customWidth="1"/>
    <col min="9988" max="9989" width="6.28515625" style="11" customWidth="1"/>
    <col min="9990" max="9995" width="5.5703125" style="11" customWidth="1"/>
    <col min="9996" max="9996" width="9" style="11" customWidth="1"/>
    <col min="9997" max="10241" width="9.140625" style="11"/>
    <col min="10242" max="10242" width="25.85546875" style="11" customWidth="1"/>
    <col min="10243" max="10243" width="50.140625" style="11" customWidth="1"/>
    <col min="10244" max="10245" width="6.28515625" style="11" customWidth="1"/>
    <col min="10246" max="10251" width="5.5703125" style="11" customWidth="1"/>
    <col min="10252" max="10252" width="9" style="11" customWidth="1"/>
    <col min="10253" max="10497" width="9.140625" style="11"/>
    <col min="10498" max="10498" width="25.85546875" style="11" customWidth="1"/>
    <col min="10499" max="10499" width="50.140625" style="11" customWidth="1"/>
    <col min="10500" max="10501" width="6.28515625" style="11" customWidth="1"/>
    <col min="10502" max="10507" width="5.5703125" style="11" customWidth="1"/>
    <col min="10508" max="10508" width="9" style="11" customWidth="1"/>
    <col min="10509" max="10753" width="9.140625" style="11"/>
    <col min="10754" max="10754" width="25.85546875" style="11" customWidth="1"/>
    <col min="10755" max="10755" width="50.140625" style="11" customWidth="1"/>
    <col min="10756" max="10757" width="6.28515625" style="11" customWidth="1"/>
    <col min="10758" max="10763" width="5.5703125" style="11" customWidth="1"/>
    <col min="10764" max="10764" width="9" style="11" customWidth="1"/>
    <col min="10765" max="11009" width="9.140625" style="11"/>
    <col min="11010" max="11010" width="25.85546875" style="11" customWidth="1"/>
    <col min="11011" max="11011" width="50.140625" style="11" customWidth="1"/>
    <col min="11012" max="11013" width="6.28515625" style="11" customWidth="1"/>
    <col min="11014" max="11019" width="5.5703125" style="11" customWidth="1"/>
    <col min="11020" max="11020" width="9" style="11" customWidth="1"/>
    <col min="11021" max="11265" width="9.140625" style="11"/>
    <col min="11266" max="11266" width="25.85546875" style="11" customWidth="1"/>
    <col min="11267" max="11267" width="50.140625" style="11" customWidth="1"/>
    <col min="11268" max="11269" width="6.28515625" style="11" customWidth="1"/>
    <col min="11270" max="11275" width="5.5703125" style="11" customWidth="1"/>
    <col min="11276" max="11276" width="9" style="11" customWidth="1"/>
    <col min="11277" max="11521" width="9.140625" style="11"/>
    <col min="11522" max="11522" width="25.85546875" style="11" customWidth="1"/>
    <col min="11523" max="11523" width="50.140625" style="11" customWidth="1"/>
    <col min="11524" max="11525" width="6.28515625" style="11" customWidth="1"/>
    <col min="11526" max="11531" width="5.5703125" style="11" customWidth="1"/>
    <col min="11532" max="11532" width="9" style="11" customWidth="1"/>
    <col min="11533" max="11777" width="9.140625" style="11"/>
    <col min="11778" max="11778" width="25.85546875" style="11" customWidth="1"/>
    <col min="11779" max="11779" width="50.140625" style="11" customWidth="1"/>
    <col min="11780" max="11781" width="6.28515625" style="11" customWidth="1"/>
    <col min="11782" max="11787" width="5.5703125" style="11" customWidth="1"/>
    <col min="11788" max="11788" width="9" style="11" customWidth="1"/>
    <col min="11789" max="12033" width="9.140625" style="11"/>
    <col min="12034" max="12034" width="25.85546875" style="11" customWidth="1"/>
    <col min="12035" max="12035" width="50.140625" style="11" customWidth="1"/>
    <col min="12036" max="12037" width="6.28515625" style="11" customWidth="1"/>
    <col min="12038" max="12043" width="5.5703125" style="11" customWidth="1"/>
    <col min="12044" max="12044" width="9" style="11" customWidth="1"/>
    <col min="12045" max="12289" width="9.140625" style="11"/>
    <col min="12290" max="12290" width="25.85546875" style="11" customWidth="1"/>
    <col min="12291" max="12291" width="50.140625" style="11" customWidth="1"/>
    <col min="12292" max="12293" width="6.28515625" style="11" customWidth="1"/>
    <col min="12294" max="12299" width="5.5703125" style="11" customWidth="1"/>
    <col min="12300" max="12300" width="9" style="11" customWidth="1"/>
    <col min="12301" max="12545" width="9.140625" style="11"/>
    <col min="12546" max="12546" width="25.85546875" style="11" customWidth="1"/>
    <col min="12547" max="12547" width="50.140625" style="11" customWidth="1"/>
    <col min="12548" max="12549" width="6.28515625" style="11" customWidth="1"/>
    <col min="12550" max="12555" width="5.5703125" style="11" customWidth="1"/>
    <col min="12556" max="12556" width="9" style="11" customWidth="1"/>
    <col min="12557" max="12801" width="9.140625" style="11"/>
    <col min="12802" max="12802" width="25.85546875" style="11" customWidth="1"/>
    <col min="12803" max="12803" width="50.140625" style="11" customWidth="1"/>
    <col min="12804" max="12805" width="6.28515625" style="11" customWidth="1"/>
    <col min="12806" max="12811" width="5.5703125" style="11" customWidth="1"/>
    <col min="12812" max="12812" width="9" style="11" customWidth="1"/>
    <col min="12813" max="13057" width="9.140625" style="11"/>
    <col min="13058" max="13058" width="25.85546875" style="11" customWidth="1"/>
    <col min="13059" max="13059" width="50.140625" style="11" customWidth="1"/>
    <col min="13060" max="13061" width="6.28515625" style="11" customWidth="1"/>
    <col min="13062" max="13067" width="5.5703125" style="11" customWidth="1"/>
    <col min="13068" max="13068" width="9" style="11" customWidth="1"/>
    <col min="13069" max="13313" width="9.140625" style="11"/>
    <col min="13314" max="13314" width="25.85546875" style="11" customWidth="1"/>
    <col min="13315" max="13315" width="50.140625" style="11" customWidth="1"/>
    <col min="13316" max="13317" width="6.28515625" style="11" customWidth="1"/>
    <col min="13318" max="13323" width="5.5703125" style="11" customWidth="1"/>
    <col min="13324" max="13324" width="9" style="11" customWidth="1"/>
    <col min="13325" max="13569" width="9.140625" style="11"/>
    <col min="13570" max="13570" width="25.85546875" style="11" customWidth="1"/>
    <col min="13571" max="13571" width="50.140625" style="11" customWidth="1"/>
    <col min="13572" max="13573" width="6.28515625" style="11" customWidth="1"/>
    <col min="13574" max="13579" width="5.5703125" style="11" customWidth="1"/>
    <col min="13580" max="13580" width="9" style="11" customWidth="1"/>
    <col min="13581" max="13825" width="9.140625" style="11"/>
    <col min="13826" max="13826" width="25.85546875" style="11" customWidth="1"/>
    <col min="13827" max="13827" width="50.140625" style="11" customWidth="1"/>
    <col min="13828" max="13829" width="6.28515625" style="11" customWidth="1"/>
    <col min="13830" max="13835" width="5.5703125" style="11" customWidth="1"/>
    <col min="13836" max="13836" width="9" style="11" customWidth="1"/>
    <col min="13837" max="14081" width="9.140625" style="11"/>
    <col min="14082" max="14082" width="25.85546875" style="11" customWidth="1"/>
    <col min="14083" max="14083" width="50.140625" style="11" customWidth="1"/>
    <col min="14084" max="14085" width="6.28515625" style="11" customWidth="1"/>
    <col min="14086" max="14091" width="5.5703125" style="11" customWidth="1"/>
    <col min="14092" max="14092" width="9" style="11" customWidth="1"/>
    <col min="14093" max="14337" width="9.140625" style="11"/>
    <col min="14338" max="14338" width="25.85546875" style="11" customWidth="1"/>
    <col min="14339" max="14339" width="50.140625" style="11" customWidth="1"/>
    <col min="14340" max="14341" width="6.28515625" style="11" customWidth="1"/>
    <col min="14342" max="14347" width="5.5703125" style="11" customWidth="1"/>
    <col min="14348" max="14348" width="9" style="11" customWidth="1"/>
    <col min="14349" max="14593" width="9.140625" style="11"/>
    <col min="14594" max="14594" width="25.85546875" style="11" customWidth="1"/>
    <col min="14595" max="14595" width="50.140625" style="11" customWidth="1"/>
    <col min="14596" max="14597" width="6.28515625" style="11" customWidth="1"/>
    <col min="14598" max="14603" width="5.5703125" style="11" customWidth="1"/>
    <col min="14604" max="14604" width="9" style="11" customWidth="1"/>
    <col min="14605" max="14849" width="9.140625" style="11"/>
    <col min="14850" max="14850" width="25.85546875" style="11" customWidth="1"/>
    <col min="14851" max="14851" width="50.140625" style="11" customWidth="1"/>
    <col min="14852" max="14853" width="6.28515625" style="11" customWidth="1"/>
    <col min="14854" max="14859" width="5.5703125" style="11" customWidth="1"/>
    <col min="14860" max="14860" width="9" style="11" customWidth="1"/>
    <col min="14861" max="15105" width="9.140625" style="11"/>
    <col min="15106" max="15106" width="25.85546875" style="11" customWidth="1"/>
    <col min="15107" max="15107" width="50.140625" style="11" customWidth="1"/>
    <col min="15108" max="15109" width="6.28515625" style="11" customWidth="1"/>
    <col min="15110" max="15115" width="5.5703125" style="11" customWidth="1"/>
    <col min="15116" max="15116" width="9" style="11" customWidth="1"/>
    <col min="15117" max="15361" width="9.140625" style="11"/>
    <col min="15362" max="15362" width="25.85546875" style="11" customWidth="1"/>
    <col min="15363" max="15363" width="50.140625" style="11" customWidth="1"/>
    <col min="15364" max="15365" width="6.28515625" style="11" customWidth="1"/>
    <col min="15366" max="15371" width="5.5703125" style="11" customWidth="1"/>
    <col min="15372" max="15372" width="9" style="11" customWidth="1"/>
    <col min="15373" max="15617" width="9.140625" style="11"/>
    <col min="15618" max="15618" width="25.85546875" style="11" customWidth="1"/>
    <col min="15619" max="15619" width="50.140625" style="11" customWidth="1"/>
    <col min="15620" max="15621" width="6.28515625" style="11" customWidth="1"/>
    <col min="15622" max="15627" width="5.5703125" style="11" customWidth="1"/>
    <col min="15628" max="15628" width="9" style="11" customWidth="1"/>
    <col min="15629" max="15873" width="9.140625" style="11"/>
    <col min="15874" max="15874" width="25.85546875" style="11" customWidth="1"/>
    <col min="15875" max="15875" width="50.140625" style="11" customWidth="1"/>
    <col min="15876" max="15877" width="6.28515625" style="11" customWidth="1"/>
    <col min="15878" max="15883" width="5.5703125" style="11" customWidth="1"/>
    <col min="15884" max="15884" width="9" style="11" customWidth="1"/>
    <col min="15885" max="16129" width="9.140625" style="11"/>
    <col min="16130" max="16130" width="25.85546875" style="11" customWidth="1"/>
    <col min="16131" max="16131" width="50.140625" style="11" customWidth="1"/>
    <col min="16132" max="16133" width="6.28515625" style="11" customWidth="1"/>
    <col min="16134" max="16139" width="5.5703125" style="11" customWidth="1"/>
    <col min="16140" max="16140" width="9" style="11" customWidth="1"/>
    <col min="16141" max="16384" width="9.140625" style="11"/>
  </cols>
  <sheetData>
    <row r="1" spans="1:13" ht="28.5" customHeight="1" x14ac:dyDescent="0.25">
      <c r="A1" s="1230" t="s">
        <v>481</v>
      </c>
      <c r="B1" s="1230"/>
      <c r="C1" s="1230"/>
      <c r="D1" s="1230"/>
      <c r="E1" s="1230"/>
      <c r="F1" s="1230"/>
      <c r="G1" s="1230"/>
      <c r="H1" s="1230"/>
      <c r="I1" s="1230"/>
      <c r="J1" s="1230"/>
      <c r="K1" s="1230"/>
    </row>
    <row r="2" spans="1:13" ht="14.25" customHeight="1" thickBot="1" x14ac:dyDescent="0.3">
      <c r="A2" s="1231"/>
      <c r="B2" s="1231"/>
      <c r="C2" s="1231"/>
      <c r="D2" s="1231"/>
      <c r="E2" s="1231"/>
      <c r="F2" s="1231"/>
      <c r="G2" s="1231"/>
      <c r="H2" s="1232">
        <f ca="1">TODAY()</f>
        <v>43138</v>
      </c>
      <c r="I2" s="1232"/>
      <c r="J2" s="1232"/>
      <c r="K2" s="1232"/>
    </row>
    <row r="3" spans="1:13" ht="64.5" thickBot="1" x14ac:dyDescent="0.3">
      <c r="A3" s="67" t="s">
        <v>482</v>
      </c>
      <c r="B3" s="12" t="s">
        <v>483</v>
      </c>
      <c r="C3" s="13" t="s">
        <v>427</v>
      </c>
      <c r="D3" s="13" t="s">
        <v>484</v>
      </c>
      <c r="E3" s="13" t="s">
        <v>485</v>
      </c>
      <c r="F3" s="13" t="s">
        <v>486</v>
      </c>
      <c r="G3" s="13" t="s">
        <v>487</v>
      </c>
      <c r="H3" s="13" t="s">
        <v>488</v>
      </c>
      <c r="I3" s="13" t="s">
        <v>489</v>
      </c>
      <c r="J3" s="14" t="s">
        <v>490</v>
      </c>
      <c r="K3" s="14" t="s">
        <v>524</v>
      </c>
    </row>
    <row r="4" spans="1:13" ht="22.5" customHeight="1" x14ac:dyDescent="0.25">
      <c r="A4" s="15" t="s">
        <v>491</v>
      </c>
      <c r="B4" s="16" t="s">
        <v>492</v>
      </c>
      <c r="C4" s="17">
        <f t="shared" ref="C4:C9" si="0">SUM(D4:K4)</f>
        <v>8</v>
      </c>
      <c r="D4" s="18">
        <v>1</v>
      </c>
      <c r="E4" s="18">
        <v>1</v>
      </c>
      <c r="F4" s="18">
        <v>1</v>
      </c>
      <c r="G4" s="18">
        <v>1</v>
      </c>
      <c r="H4" s="18">
        <v>1</v>
      </c>
      <c r="I4" s="18">
        <v>1</v>
      </c>
      <c r="J4" s="19">
        <v>1</v>
      </c>
      <c r="K4" s="19">
        <v>1</v>
      </c>
    </row>
    <row r="5" spans="1:13" ht="30" customHeight="1" x14ac:dyDescent="0.25">
      <c r="A5" s="24" t="s">
        <v>493</v>
      </c>
      <c r="B5" s="20" t="s">
        <v>494</v>
      </c>
      <c r="C5" s="21">
        <f t="shared" si="0"/>
        <v>5</v>
      </c>
      <c r="D5" s="22">
        <v>1</v>
      </c>
      <c r="E5" s="22">
        <v>1</v>
      </c>
      <c r="F5" s="22">
        <v>1</v>
      </c>
      <c r="G5" s="22"/>
      <c r="H5" s="22"/>
      <c r="I5" s="22">
        <v>1</v>
      </c>
      <c r="J5" s="23">
        <v>1</v>
      </c>
      <c r="K5" s="23"/>
    </row>
    <row r="6" spans="1:13" ht="32.25" customHeight="1" x14ac:dyDescent="0.25">
      <c r="A6" s="24" t="s">
        <v>495</v>
      </c>
      <c r="B6" s="20" t="s">
        <v>496</v>
      </c>
      <c r="C6" s="21">
        <f t="shared" si="0"/>
        <v>1</v>
      </c>
      <c r="D6" s="22">
        <v>1</v>
      </c>
      <c r="E6" s="22"/>
      <c r="F6" s="22"/>
      <c r="G6" s="22"/>
      <c r="H6" s="22"/>
      <c r="I6" s="22"/>
      <c r="J6" s="23"/>
      <c r="K6" s="23"/>
    </row>
    <row r="7" spans="1:13" ht="18" customHeight="1" x14ac:dyDescent="0.25">
      <c r="A7" s="431" t="s">
        <v>998</v>
      </c>
      <c r="B7" s="20" t="s">
        <v>497</v>
      </c>
      <c r="C7" s="21">
        <f t="shared" si="0"/>
        <v>7</v>
      </c>
      <c r="D7" s="22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3">
        <v>1</v>
      </c>
      <c r="K7" s="23"/>
    </row>
    <row r="8" spans="1:13" ht="24" customHeight="1" x14ac:dyDescent="0.25">
      <c r="A8" s="1233" t="s">
        <v>498</v>
      </c>
      <c r="B8" s="20" t="s">
        <v>499</v>
      </c>
      <c r="C8" s="21">
        <f t="shared" si="0"/>
        <v>1</v>
      </c>
      <c r="D8" s="22">
        <v>1</v>
      </c>
      <c r="E8" s="22"/>
      <c r="F8" s="22"/>
      <c r="G8" s="22"/>
      <c r="H8" s="22"/>
      <c r="I8" s="22"/>
      <c r="J8" s="23"/>
      <c r="K8" s="23"/>
      <c r="M8" s="859"/>
    </row>
    <row r="9" spans="1:13" ht="24" customHeight="1" thickBot="1" x14ac:dyDescent="0.3">
      <c r="A9" s="1234"/>
      <c r="B9" s="236" t="s">
        <v>500</v>
      </c>
      <c r="C9" s="237">
        <f t="shared" si="0"/>
        <v>1</v>
      </c>
      <c r="D9" s="238">
        <v>1</v>
      </c>
      <c r="E9" s="238"/>
      <c r="F9" s="238"/>
      <c r="G9" s="238"/>
      <c r="H9" s="238"/>
      <c r="I9" s="238"/>
      <c r="J9" s="239"/>
      <c r="K9" s="239"/>
    </row>
    <row r="10" spans="1:13" ht="22.5" customHeight="1" thickBot="1" x14ac:dyDescent="0.3">
      <c r="A10" s="1228" t="s">
        <v>800</v>
      </c>
      <c r="B10" s="77" t="s">
        <v>795</v>
      </c>
      <c r="C10" s="78">
        <f t="shared" ref="C10:C15" si="1">SUM(D10:K10)</f>
        <v>23</v>
      </c>
      <c r="D10" s="79">
        <f>SUM(OK_ÖN!D19)</f>
        <v>16</v>
      </c>
      <c r="E10" s="79">
        <v>1</v>
      </c>
      <c r="F10" s="79">
        <v>1</v>
      </c>
      <c r="G10" s="79">
        <v>1</v>
      </c>
      <c r="H10" s="79">
        <v>1</v>
      </c>
      <c r="I10" s="79">
        <v>1</v>
      </c>
      <c r="J10" s="80">
        <v>1</v>
      </c>
      <c r="K10" s="80">
        <v>1</v>
      </c>
    </row>
    <row r="11" spans="1:13" ht="22.5" customHeight="1" thickBot="1" x14ac:dyDescent="0.3">
      <c r="A11" s="1229"/>
      <c r="B11" s="233" t="s">
        <v>501</v>
      </c>
      <c r="C11" s="218">
        <f t="shared" si="1"/>
        <v>5</v>
      </c>
      <c r="D11" s="234">
        <f>SUM(OK_ÖN!D24)</f>
        <v>4</v>
      </c>
      <c r="E11" s="234"/>
      <c r="F11" s="234"/>
      <c r="G11" s="234"/>
      <c r="H11" s="234"/>
      <c r="I11" s="234">
        <v>1</v>
      </c>
      <c r="J11" s="235"/>
      <c r="K11" s="235"/>
    </row>
    <row r="12" spans="1:13" ht="20.25" customHeight="1" x14ac:dyDescent="0.25">
      <c r="A12" s="1238" t="s">
        <v>800</v>
      </c>
      <c r="B12" s="227" t="s">
        <v>796</v>
      </c>
      <c r="C12" s="228">
        <f t="shared" si="1"/>
        <v>208</v>
      </c>
      <c r="D12" s="229">
        <f>SUM(İLK.!D119-D13)</f>
        <v>111</v>
      </c>
      <c r="E12" s="229">
        <f>SUM(İLK.!D125)</f>
        <v>3</v>
      </c>
      <c r="F12" s="229">
        <f>SUM(İLK.!D163)</f>
        <v>35</v>
      </c>
      <c r="G12" s="229">
        <f>SUM(İLK.!D183)</f>
        <v>17</v>
      </c>
      <c r="H12" s="229">
        <f>SUM(İLK.!D198)</f>
        <v>12</v>
      </c>
      <c r="I12" s="229">
        <f>SUM(İLK.!D224)</f>
        <v>23</v>
      </c>
      <c r="J12" s="230">
        <f>SUM(İLK.!D226)</f>
        <v>1</v>
      </c>
      <c r="K12" s="230">
        <f>SUM(İLK.!D235)</f>
        <v>6</v>
      </c>
    </row>
    <row r="13" spans="1:13" ht="20.25" customHeight="1" x14ac:dyDescent="0.25">
      <c r="A13" s="1239"/>
      <c r="B13" s="74" t="s">
        <v>797</v>
      </c>
      <c r="C13" s="215">
        <f t="shared" si="1"/>
        <v>3</v>
      </c>
      <c r="D13" s="216">
        <f>SUM(İLK.!D41:D43)</f>
        <v>3</v>
      </c>
      <c r="E13" s="216"/>
      <c r="F13" s="216"/>
      <c r="G13" s="216"/>
      <c r="H13" s="216"/>
      <c r="I13" s="216"/>
      <c r="J13" s="217"/>
      <c r="K13" s="217"/>
    </row>
    <row r="14" spans="1:13" ht="20.25" customHeight="1" x14ac:dyDescent="0.25">
      <c r="A14" s="1239"/>
      <c r="B14" s="214" t="s">
        <v>798</v>
      </c>
      <c r="C14" s="215">
        <f t="shared" si="1"/>
        <v>134</v>
      </c>
      <c r="D14" s="216">
        <f>SUM(ORTOK.!D85-D15)</f>
        <v>76</v>
      </c>
      <c r="E14" s="216">
        <f>SUM(ORTOK.!D92)</f>
        <v>4</v>
      </c>
      <c r="F14" s="216">
        <f>SUM(ORTOK.!D112)</f>
        <v>17</v>
      </c>
      <c r="G14" s="216">
        <f>SUM(ORTOK.!D125)</f>
        <v>10</v>
      </c>
      <c r="H14" s="216">
        <f>SUM(ORTOK.!D134)</f>
        <v>6</v>
      </c>
      <c r="I14" s="216">
        <f>SUM(ORTOK.!D151)</f>
        <v>14</v>
      </c>
      <c r="J14" s="217">
        <f>SUM(ORTOK.!D154)</f>
        <v>2</v>
      </c>
      <c r="K14" s="217">
        <f>SUM(ORTOK.!D162)</f>
        <v>5</v>
      </c>
    </row>
    <row r="15" spans="1:13" ht="20.25" customHeight="1" thickBot="1" x14ac:dyDescent="0.3">
      <c r="A15" s="1240"/>
      <c r="B15" s="75" t="s">
        <v>799</v>
      </c>
      <c r="C15" s="76">
        <f t="shared" si="1"/>
        <v>4</v>
      </c>
      <c r="D15" s="231">
        <f>SUM(ORTOK.!D40:D43)</f>
        <v>4</v>
      </c>
      <c r="E15" s="231"/>
      <c r="F15" s="231"/>
      <c r="G15" s="231"/>
      <c r="H15" s="231"/>
      <c r="I15" s="231"/>
      <c r="J15" s="232"/>
      <c r="K15" s="232"/>
    </row>
    <row r="16" spans="1:13" ht="22.5" customHeight="1" thickBot="1" x14ac:dyDescent="0.3">
      <c r="A16" s="1241" t="s">
        <v>801</v>
      </c>
      <c r="B16" s="1242"/>
      <c r="C16" s="219">
        <f>SUM(C10:C15)</f>
        <v>377</v>
      </c>
      <c r="D16" s="219">
        <f t="shared" ref="D16:K16" si="2">SUM(D10:D15)</f>
        <v>214</v>
      </c>
      <c r="E16" s="219">
        <f t="shared" si="2"/>
        <v>8</v>
      </c>
      <c r="F16" s="219">
        <f t="shared" si="2"/>
        <v>53</v>
      </c>
      <c r="G16" s="219">
        <f t="shared" si="2"/>
        <v>28</v>
      </c>
      <c r="H16" s="219">
        <f t="shared" si="2"/>
        <v>19</v>
      </c>
      <c r="I16" s="219">
        <f t="shared" si="2"/>
        <v>39</v>
      </c>
      <c r="J16" s="219">
        <f t="shared" si="2"/>
        <v>4</v>
      </c>
      <c r="K16" s="219">
        <f t="shared" si="2"/>
        <v>12</v>
      </c>
    </row>
    <row r="17" spans="1:11" ht="17.25" customHeight="1" thickBot="1" x14ac:dyDescent="0.3">
      <c r="A17" s="1260" t="s">
        <v>502</v>
      </c>
      <c r="B17" s="240" t="s">
        <v>503</v>
      </c>
      <c r="C17" s="241">
        <f t="shared" ref="C17:C20" si="3">SUM(D17:K17)</f>
        <v>3</v>
      </c>
      <c r="D17" s="242">
        <f>SUM(LİSE.!D3:D4)</f>
        <v>2</v>
      </c>
      <c r="E17" s="242"/>
      <c r="F17" s="242"/>
      <c r="G17" s="242"/>
      <c r="H17" s="242"/>
      <c r="I17" s="242">
        <f>SUM(LİSE.!D74)</f>
        <v>1</v>
      </c>
      <c r="J17" s="242"/>
      <c r="K17" s="243"/>
    </row>
    <row r="18" spans="1:11" ht="17.25" customHeight="1" x14ac:dyDescent="0.25">
      <c r="A18" s="1261"/>
      <c r="B18" s="27" t="s">
        <v>504</v>
      </c>
      <c r="C18" s="28">
        <f t="shared" si="3"/>
        <v>1</v>
      </c>
      <c r="D18" s="29">
        <f>SUM(LİSE.!D5)</f>
        <v>1</v>
      </c>
      <c r="E18" s="29"/>
      <c r="F18" s="29"/>
      <c r="G18" s="29"/>
      <c r="H18" s="29"/>
      <c r="I18" s="29"/>
      <c r="J18" s="29"/>
      <c r="K18" s="30"/>
    </row>
    <row r="19" spans="1:11" ht="17.25" customHeight="1" x14ac:dyDescent="0.25">
      <c r="A19" s="1261"/>
      <c r="B19" s="31" t="s">
        <v>505</v>
      </c>
      <c r="C19" s="224">
        <f t="shared" si="3"/>
        <v>1</v>
      </c>
      <c r="D19" s="32">
        <f>SUM(LİSE.!D6)</f>
        <v>1</v>
      </c>
      <c r="E19" s="32"/>
      <c r="F19" s="32"/>
      <c r="G19" s="32"/>
      <c r="H19" s="32"/>
      <c r="I19" s="32"/>
      <c r="J19" s="32"/>
      <c r="K19" s="33"/>
    </row>
    <row r="20" spans="1:11" ht="17.25" customHeight="1" x14ac:dyDescent="0.25">
      <c r="A20" s="1261"/>
      <c r="B20" s="31" t="s">
        <v>506</v>
      </c>
      <c r="C20" s="224">
        <f t="shared" si="3"/>
        <v>1</v>
      </c>
      <c r="D20" s="32">
        <f>SUM(LİSE.!D7)</f>
        <v>1</v>
      </c>
      <c r="E20" s="32"/>
      <c r="F20" s="32"/>
      <c r="G20" s="32"/>
      <c r="H20" s="32"/>
      <c r="I20" s="32"/>
      <c r="J20" s="32"/>
      <c r="K20" s="33"/>
    </row>
    <row r="21" spans="1:11" ht="17.25" customHeight="1" thickBot="1" x14ac:dyDescent="0.3">
      <c r="A21" s="1262"/>
      <c r="B21" s="34" t="s">
        <v>507</v>
      </c>
      <c r="C21" s="35">
        <f>SUM(D21:K21)</f>
        <v>20</v>
      </c>
      <c r="D21" s="36">
        <f>SUM(LİSE.!D8:D21)</f>
        <v>14</v>
      </c>
      <c r="E21" s="36"/>
      <c r="F21" s="36">
        <f>SUM(LİSE.!D59:D60)</f>
        <v>2</v>
      </c>
      <c r="G21" s="36">
        <f>SUM(LİSE.!D64)</f>
        <v>1</v>
      </c>
      <c r="H21" s="36"/>
      <c r="I21" s="36">
        <f>SUM(LİSE.!D75:D76)</f>
        <v>2</v>
      </c>
      <c r="J21" s="36"/>
      <c r="K21" s="37">
        <f>SUM(LİSE.!D84)</f>
        <v>1</v>
      </c>
    </row>
    <row r="22" spans="1:11" ht="32.25" customHeight="1" thickBot="1" x14ac:dyDescent="0.3">
      <c r="A22" s="225" t="s">
        <v>508</v>
      </c>
      <c r="B22" s="220" t="s">
        <v>538</v>
      </c>
      <c r="C22" s="221">
        <f>SUM(D22:K22)</f>
        <v>11</v>
      </c>
      <c r="D22" s="222">
        <f>SUM(LİSE.!D28)</f>
        <v>5</v>
      </c>
      <c r="E22" s="222">
        <f>SUM(LİSE.!D56)</f>
        <v>1</v>
      </c>
      <c r="F22" s="222">
        <f>SUM(LİSE.!D61)</f>
        <v>1</v>
      </c>
      <c r="G22" s="222">
        <f>SUM(LİSE.!D65)</f>
        <v>1</v>
      </c>
      <c r="H22" s="222">
        <f>SUM(LİSE.!D70)</f>
        <v>1</v>
      </c>
      <c r="I22" s="222">
        <f>SUM(LİSE.!D77)</f>
        <v>1</v>
      </c>
      <c r="J22" s="223"/>
      <c r="K22" s="223">
        <f>SUM(LİSE.!D85)</f>
        <v>1</v>
      </c>
    </row>
    <row r="23" spans="1:11" ht="24.75" customHeight="1" x14ac:dyDescent="0.25">
      <c r="A23" s="1263" t="s">
        <v>509</v>
      </c>
      <c r="B23" s="38" t="s">
        <v>510</v>
      </c>
      <c r="C23" s="39">
        <f>SUM(D23:K23)</f>
        <v>13</v>
      </c>
      <c r="D23" s="40">
        <v>9</v>
      </c>
      <c r="E23" s="40"/>
      <c r="F23" s="40">
        <f>SUM(LİSE.!D62)</f>
        <v>1</v>
      </c>
      <c r="G23" s="40"/>
      <c r="H23" s="40">
        <f>SUM(LİSE.!D72)</f>
        <v>1</v>
      </c>
      <c r="I23" s="40">
        <f>SUM(LİSE.!D78:D79)</f>
        <v>2</v>
      </c>
      <c r="J23" s="41"/>
      <c r="K23" s="41"/>
    </row>
    <row r="24" spans="1:11" ht="24.75" customHeight="1" thickBot="1" x14ac:dyDescent="0.3">
      <c r="A24" s="1264"/>
      <c r="B24" s="42" t="s">
        <v>511</v>
      </c>
      <c r="C24" s="39">
        <f t="shared" ref="C24:C35" si="4">SUM(D24:K24)</f>
        <v>7</v>
      </c>
      <c r="D24" s="25">
        <f>SUM(LİSE.!D40)</f>
        <v>1</v>
      </c>
      <c r="E24" s="25">
        <f>SUM(LİSE.!D57)</f>
        <v>1</v>
      </c>
      <c r="F24" s="25"/>
      <c r="G24" s="25">
        <f>SUM(LİSE.!D66:D68)</f>
        <v>3</v>
      </c>
      <c r="H24" s="25">
        <f>SUM(LİSE.!D71)</f>
        <v>1</v>
      </c>
      <c r="I24" s="25"/>
      <c r="J24" s="26">
        <f>SUM(LİSE.!D82)</f>
        <v>1</v>
      </c>
      <c r="K24" s="26"/>
    </row>
    <row r="25" spans="1:11" ht="16.5" customHeight="1" x14ac:dyDescent="0.25">
      <c r="A25" s="1265" t="s">
        <v>512</v>
      </c>
      <c r="B25" s="43" t="s">
        <v>503</v>
      </c>
      <c r="C25" s="39">
        <f t="shared" si="4"/>
        <v>1</v>
      </c>
      <c r="D25" s="44">
        <f>SUM(LİSE.!D42)</f>
        <v>1</v>
      </c>
      <c r="E25" s="44"/>
      <c r="F25" s="44"/>
      <c r="G25" s="44"/>
      <c r="H25" s="44"/>
      <c r="I25" s="44"/>
      <c r="J25" s="45"/>
      <c r="K25" s="45"/>
    </row>
    <row r="26" spans="1:11" ht="16.5" customHeight="1" x14ac:dyDescent="0.25">
      <c r="A26" s="1266"/>
      <c r="B26" s="43" t="s">
        <v>507</v>
      </c>
      <c r="C26" s="39">
        <f t="shared" si="4"/>
        <v>3</v>
      </c>
      <c r="D26" s="44">
        <f>SUM(LİSE.!D43,LİSE.!D44,LİSE.!D45)</f>
        <v>3</v>
      </c>
      <c r="E26" s="44"/>
      <c r="F26" s="44"/>
      <c r="G26" s="44"/>
      <c r="H26" s="44"/>
      <c r="I26" s="44"/>
      <c r="J26" s="45"/>
      <c r="K26" s="45"/>
    </row>
    <row r="27" spans="1:11" ht="16.5" customHeight="1" x14ac:dyDescent="0.25">
      <c r="A27" s="1266"/>
      <c r="B27" s="43" t="s">
        <v>513</v>
      </c>
      <c r="C27" s="39">
        <f t="shared" si="4"/>
        <v>4</v>
      </c>
      <c r="D27" s="44">
        <f>SUM(LİSE.!D46,LİSE.!D47,LİSE.!D48)</f>
        <v>3</v>
      </c>
      <c r="E27" s="44"/>
      <c r="F27" s="44"/>
      <c r="G27" s="44"/>
      <c r="H27" s="44"/>
      <c r="I27" s="44">
        <f>SUM(LİSE.!D80)</f>
        <v>1</v>
      </c>
      <c r="J27" s="45"/>
      <c r="K27" s="45"/>
    </row>
    <row r="28" spans="1:11" ht="16.5" customHeight="1" thickBot="1" x14ac:dyDescent="0.3">
      <c r="A28" s="1267"/>
      <c r="B28" s="46" t="s">
        <v>510</v>
      </c>
      <c r="C28" s="39">
        <f t="shared" si="4"/>
        <v>3</v>
      </c>
      <c r="D28" s="47">
        <f>SUM(LİSE.!D49:D51)</f>
        <v>3</v>
      </c>
      <c r="E28" s="47"/>
      <c r="F28" s="47"/>
      <c r="G28" s="47"/>
      <c r="H28" s="47"/>
      <c r="I28" s="47"/>
      <c r="J28" s="48"/>
      <c r="K28" s="48"/>
    </row>
    <row r="29" spans="1:11" ht="45.75" customHeight="1" thickBot="1" x14ac:dyDescent="0.3">
      <c r="A29" s="226" t="s">
        <v>498</v>
      </c>
      <c r="B29" s="49" t="s">
        <v>514</v>
      </c>
      <c r="C29" s="39">
        <f t="shared" si="4"/>
        <v>2</v>
      </c>
      <c r="D29" s="50">
        <f>SUM(LİSE.!D31:D32)</f>
        <v>2</v>
      </c>
      <c r="E29" s="50"/>
      <c r="F29" s="50"/>
      <c r="G29" s="50"/>
      <c r="H29" s="50"/>
      <c r="I29" s="50"/>
      <c r="J29" s="51"/>
      <c r="K29" s="51"/>
    </row>
    <row r="30" spans="1:11" ht="24" customHeight="1" thickBot="1" x14ac:dyDescent="0.3">
      <c r="A30" s="1268" t="s">
        <v>802</v>
      </c>
      <c r="B30" s="1269"/>
      <c r="C30" s="39">
        <f>SUM(C17:C29)</f>
        <v>70</v>
      </c>
      <c r="D30" s="39">
        <f t="shared" ref="D30:K30" si="5">SUM(D17:D29)</f>
        <v>46</v>
      </c>
      <c r="E30" s="39">
        <f t="shared" si="5"/>
        <v>2</v>
      </c>
      <c r="F30" s="39">
        <f t="shared" si="5"/>
        <v>4</v>
      </c>
      <c r="G30" s="39">
        <f t="shared" si="5"/>
        <v>5</v>
      </c>
      <c r="H30" s="39">
        <f t="shared" si="5"/>
        <v>3</v>
      </c>
      <c r="I30" s="39">
        <f t="shared" si="5"/>
        <v>7</v>
      </c>
      <c r="J30" s="39">
        <f t="shared" si="5"/>
        <v>1</v>
      </c>
      <c r="K30" s="39">
        <f t="shared" si="5"/>
        <v>2</v>
      </c>
    </row>
    <row r="31" spans="1:11" ht="20.25" customHeight="1" x14ac:dyDescent="0.25">
      <c r="A31" s="1270" t="s">
        <v>512</v>
      </c>
      <c r="B31" s="52" t="s">
        <v>515</v>
      </c>
      <c r="C31" s="39">
        <f t="shared" si="4"/>
        <v>27</v>
      </c>
      <c r="D31" s="53">
        <v>21</v>
      </c>
      <c r="E31" s="53"/>
      <c r="F31" s="53">
        <v>1</v>
      </c>
      <c r="G31" s="53">
        <v>2</v>
      </c>
      <c r="H31" s="53"/>
      <c r="I31" s="53">
        <v>3</v>
      </c>
      <c r="J31" s="54"/>
      <c r="K31" s="54"/>
    </row>
    <row r="32" spans="1:11" ht="20.25" customHeight="1" x14ac:dyDescent="0.25">
      <c r="A32" s="1271"/>
      <c r="B32" s="55" t="s">
        <v>516</v>
      </c>
      <c r="C32" s="39">
        <f t="shared" si="4"/>
        <v>43</v>
      </c>
      <c r="D32" s="56">
        <v>27</v>
      </c>
      <c r="E32" s="56">
        <v>1</v>
      </c>
      <c r="F32" s="56">
        <v>3</v>
      </c>
      <c r="G32" s="56">
        <v>3</v>
      </c>
      <c r="H32" s="56">
        <v>1</v>
      </c>
      <c r="I32" s="56">
        <v>5</v>
      </c>
      <c r="J32" s="57">
        <v>1</v>
      </c>
      <c r="K32" s="57">
        <v>2</v>
      </c>
    </row>
    <row r="33" spans="1:11" ht="20.25" customHeight="1" x14ac:dyDescent="0.25">
      <c r="A33" s="1271"/>
      <c r="B33" s="55" t="s">
        <v>517</v>
      </c>
      <c r="C33" s="39">
        <f t="shared" si="4"/>
        <v>9</v>
      </c>
      <c r="D33" s="56">
        <v>5</v>
      </c>
      <c r="E33" s="56"/>
      <c r="F33" s="56">
        <v>1</v>
      </c>
      <c r="G33" s="56">
        <v>1</v>
      </c>
      <c r="H33" s="56"/>
      <c r="I33" s="56">
        <v>2</v>
      </c>
      <c r="J33" s="57"/>
      <c r="K33" s="57"/>
    </row>
    <row r="34" spans="1:11" ht="20.25" customHeight="1" x14ac:dyDescent="0.25">
      <c r="A34" s="1271"/>
      <c r="B34" s="55" t="s">
        <v>807</v>
      </c>
      <c r="C34" s="39">
        <v>9</v>
      </c>
      <c r="D34" s="56">
        <v>9</v>
      </c>
      <c r="E34" s="56"/>
      <c r="F34" s="56"/>
      <c r="G34" s="56"/>
      <c r="H34" s="56"/>
      <c r="I34" s="56"/>
      <c r="J34" s="57"/>
      <c r="K34" s="57"/>
    </row>
    <row r="35" spans="1:11" ht="20.25" customHeight="1" x14ac:dyDescent="0.25">
      <c r="A35" s="1271"/>
      <c r="B35" s="55" t="s">
        <v>518</v>
      </c>
      <c r="C35" s="39">
        <f t="shared" si="4"/>
        <v>19</v>
      </c>
      <c r="D35" s="58">
        <v>18</v>
      </c>
      <c r="E35" s="58"/>
      <c r="F35" s="58"/>
      <c r="G35" s="58"/>
      <c r="H35" s="58"/>
      <c r="I35" s="58">
        <v>1</v>
      </c>
      <c r="J35" s="59"/>
      <c r="K35" s="59"/>
    </row>
    <row r="36" spans="1:11" ht="26.25" customHeight="1" thickBot="1" x14ac:dyDescent="0.3">
      <c r="A36" s="1272" t="s">
        <v>427</v>
      </c>
      <c r="B36" s="1273"/>
      <c r="C36" s="39">
        <f t="shared" ref="C36:K36" si="6">SUM(C31:C35)</f>
        <v>107</v>
      </c>
      <c r="D36" s="39">
        <f t="shared" si="6"/>
        <v>80</v>
      </c>
      <c r="E36" s="39">
        <f t="shared" si="6"/>
        <v>1</v>
      </c>
      <c r="F36" s="39">
        <f t="shared" si="6"/>
        <v>5</v>
      </c>
      <c r="G36" s="39">
        <f t="shared" si="6"/>
        <v>6</v>
      </c>
      <c r="H36" s="39">
        <f t="shared" si="6"/>
        <v>1</v>
      </c>
      <c r="I36" s="39">
        <f t="shared" si="6"/>
        <v>11</v>
      </c>
      <c r="J36" s="39">
        <f t="shared" si="6"/>
        <v>1</v>
      </c>
      <c r="K36" s="39">
        <f t="shared" si="6"/>
        <v>2</v>
      </c>
    </row>
    <row r="37" spans="1:11" ht="12" customHeight="1" thickBot="1" x14ac:dyDescent="0.3"/>
    <row r="38" spans="1:11" ht="17.25" customHeight="1" x14ac:dyDescent="0.25">
      <c r="A38" s="1245" t="s">
        <v>519</v>
      </c>
      <c r="B38" s="60" t="s">
        <v>803</v>
      </c>
      <c r="C38" s="61">
        <v>28</v>
      </c>
      <c r="D38" s="62"/>
      <c r="E38" s="1248" t="s">
        <v>806</v>
      </c>
      <c r="F38" s="1249"/>
      <c r="G38" s="1249"/>
      <c r="H38" s="1249"/>
      <c r="I38" s="1249"/>
      <c r="J38" s="1250"/>
      <c r="K38" s="1235">
        <f>SUM(C38:C40)</f>
        <v>447</v>
      </c>
    </row>
    <row r="39" spans="1:11" ht="17.25" customHeight="1" x14ac:dyDescent="0.25">
      <c r="A39" s="1246"/>
      <c r="B39" s="63" t="s">
        <v>520</v>
      </c>
      <c r="C39" s="64">
        <v>349</v>
      </c>
      <c r="D39" s="62"/>
      <c r="E39" s="1251"/>
      <c r="F39" s="1252"/>
      <c r="G39" s="1252"/>
      <c r="H39" s="1252"/>
      <c r="I39" s="1252"/>
      <c r="J39" s="1253"/>
      <c r="K39" s="1236"/>
    </row>
    <row r="40" spans="1:11" ht="17.25" customHeight="1" thickBot="1" x14ac:dyDescent="0.3">
      <c r="A40" s="1246"/>
      <c r="B40" s="63" t="s">
        <v>805</v>
      </c>
      <c r="C40" s="64">
        <v>70</v>
      </c>
      <c r="D40" s="62"/>
      <c r="E40" s="1254"/>
      <c r="F40" s="1255"/>
      <c r="G40" s="1255"/>
      <c r="H40" s="1255"/>
      <c r="I40" s="1255"/>
      <c r="J40" s="1256"/>
      <c r="K40" s="1237"/>
    </row>
    <row r="41" spans="1:11" ht="22.5" customHeight="1" thickBot="1" x14ac:dyDescent="0.3">
      <c r="A41" s="1246"/>
      <c r="B41" s="63" t="s">
        <v>999</v>
      </c>
      <c r="C41" s="64">
        <f>SUM(C4:C9)</f>
        <v>23</v>
      </c>
      <c r="D41" s="62"/>
      <c r="E41" s="1257" t="s">
        <v>521</v>
      </c>
      <c r="F41" s="1258"/>
      <c r="G41" s="1258"/>
      <c r="H41" s="1258"/>
      <c r="I41" s="1258"/>
      <c r="J41" s="1259"/>
      <c r="K41" s="257">
        <f>SUM(C4:C9,K38)</f>
        <v>470</v>
      </c>
    </row>
    <row r="42" spans="1:11" ht="34.5" customHeight="1" thickBot="1" x14ac:dyDescent="0.3">
      <c r="A42" s="1247"/>
      <c r="B42" s="65" t="s">
        <v>522</v>
      </c>
      <c r="C42" s="66">
        <f>SUM(C36)</f>
        <v>107</v>
      </c>
      <c r="D42" s="62"/>
      <c r="E42" s="1243" t="s">
        <v>523</v>
      </c>
      <c r="F42" s="1244"/>
      <c r="G42" s="1244"/>
      <c r="H42" s="1244"/>
      <c r="I42" s="1244"/>
      <c r="J42" s="1244"/>
      <c r="K42" s="256">
        <f>SUM(K41,C36)</f>
        <v>577</v>
      </c>
    </row>
    <row r="43" spans="1:11" x14ac:dyDescent="0.25">
      <c r="E43" s="62"/>
      <c r="F43" s="62"/>
      <c r="G43" s="62"/>
      <c r="H43" s="62"/>
      <c r="I43" s="62"/>
      <c r="J43" s="62"/>
      <c r="K43" s="62"/>
    </row>
  </sheetData>
  <sheetProtection password="CEC5" sheet="1" objects="1" scenarios="1"/>
  <mergeCells count="18">
    <mergeCell ref="K38:K40"/>
    <mergeCell ref="A12:A15"/>
    <mergeCell ref="A16:B16"/>
    <mergeCell ref="E42:J42"/>
    <mergeCell ref="A38:A42"/>
    <mergeCell ref="E38:J40"/>
    <mergeCell ref="E41:J41"/>
    <mergeCell ref="A17:A21"/>
    <mergeCell ref="A23:A24"/>
    <mergeCell ref="A25:A28"/>
    <mergeCell ref="A30:B30"/>
    <mergeCell ref="A31:A35"/>
    <mergeCell ref="A36:B36"/>
    <mergeCell ref="A10:A11"/>
    <mergeCell ref="A1:K1"/>
    <mergeCell ref="A2:G2"/>
    <mergeCell ref="H2:K2"/>
    <mergeCell ref="A8:A9"/>
  </mergeCells>
  <pageMargins left="0.59055118110236227" right="0" top="0.19685039370078741" bottom="0.15748031496062992" header="0.31496062992125984" footer="0.31496062992125984"/>
  <pageSetup paperSize="9" scale="84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N12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23" sqref="D123"/>
    </sheetView>
  </sheetViews>
  <sheetFormatPr defaultRowHeight="15" x14ac:dyDescent="0.25"/>
  <cols>
    <col min="1" max="1" width="14.7109375" style="89" customWidth="1"/>
    <col min="2" max="2" width="11" customWidth="1"/>
    <col min="3" max="3" width="13" customWidth="1"/>
    <col min="4" max="4" width="13.140625" customWidth="1"/>
    <col min="5" max="12" width="5.7109375" customWidth="1"/>
    <col min="258" max="258" width="13.5703125" customWidth="1"/>
    <col min="259" max="259" width="10" customWidth="1"/>
    <col min="260" max="260" width="15.5703125" customWidth="1"/>
    <col min="261" max="261" width="10.5703125" customWidth="1"/>
    <col min="262" max="262" width="11.42578125" customWidth="1"/>
    <col min="263" max="263" width="9.7109375" bestFit="1" customWidth="1"/>
    <col min="264" max="264" width="8.5703125" customWidth="1"/>
    <col min="265" max="265" width="10" customWidth="1"/>
    <col min="266" max="266" width="9.7109375" bestFit="1" customWidth="1"/>
    <col min="267" max="267" width="10.28515625" customWidth="1"/>
    <col min="268" max="268" width="9.42578125" bestFit="1" customWidth="1"/>
    <col min="514" max="514" width="13.5703125" customWidth="1"/>
    <col min="515" max="515" width="10" customWidth="1"/>
    <col min="516" max="516" width="15.5703125" customWidth="1"/>
    <col min="517" max="517" width="10.5703125" customWidth="1"/>
    <col min="518" max="518" width="11.42578125" customWidth="1"/>
    <col min="519" max="519" width="9.7109375" bestFit="1" customWidth="1"/>
    <col min="520" max="520" width="8.5703125" customWidth="1"/>
    <col min="521" max="521" width="10" customWidth="1"/>
    <col min="522" max="522" width="9.7109375" bestFit="1" customWidth="1"/>
    <col min="523" max="523" width="10.28515625" customWidth="1"/>
    <col min="524" max="524" width="9.42578125" bestFit="1" customWidth="1"/>
    <col min="770" max="770" width="13.5703125" customWidth="1"/>
    <col min="771" max="771" width="10" customWidth="1"/>
    <col min="772" max="772" width="15.5703125" customWidth="1"/>
    <col min="773" max="773" width="10.5703125" customWidth="1"/>
    <col min="774" max="774" width="11.42578125" customWidth="1"/>
    <col min="775" max="775" width="9.7109375" bestFit="1" customWidth="1"/>
    <col min="776" max="776" width="8.5703125" customWidth="1"/>
    <col min="777" max="777" width="10" customWidth="1"/>
    <col min="778" max="778" width="9.7109375" bestFit="1" customWidth="1"/>
    <col min="779" max="779" width="10.28515625" customWidth="1"/>
    <col min="780" max="780" width="9.42578125" bestFit="1" customWidth="1"/>
    <col min="1026" max="1026" width="13.5703125" customWidth="1"/>
    <col min="1027" max="1027" width="10" customWidth="1"/>
    <col min="1028" max="1028" width="15.5703125" customWidth="1"/>
    <col min="1029" max="1029" width="10.5703125" customWidth="1"/>
    <col min="1030" max="1030" width="11.42578125" customWidth="1"/>
    <col min="1031" max="1031" width="9.7109375" bestFit="1" customWidth="1"/>
    <col min="1032" max="1032" width="8.5703125" customWidth="1"/>
    <col min="1033" max="1033" width="10" customWidth="1"/>
    <col min="1034" max="1034" width="9.7109375" bestFit="1" customWidth="1"/>
    <col min="1035" max="1035" width="10.28515625" customWidth="1"/>
    <col min="1036" max="1036" width="9.42578125" bestFit="1" customWidth="1"/>
    <col min="1282" max="1282" width="13.5703125" customWidth="1"/>
    <col min="1283" max="1283" width="10" customWidth="1"/>
    <col min="1284" max="1284" width="15.5703125" customWidth="1"/>
    <col min="1285" max="1285" width="10.5703125" customWidth="1"/>
    <col min="1286" max="1286" width="11.42578125" customWidth="1"/>
    <col min="1287" max="1287" width="9.7109375" bestFit="1" customWidth="1"/>
    <col min="1288" max="1288" width="8.5703125" customWidth="1"/>
    <col min="1289" max="1289" width="10" customWidth="1"/>
    <col min="1290" max="1290" width="9.7109375" bestFit="1" customWidth="1"/>
    <col min="1291" max="1291" width="10.28515625" customWidth="1"/>
    <col min="1292" max="1292" width="9.42578125" bestFit="1" customWidth="1"/>
    <col min="1538" max="1538" width="13.5703125" customWidth="1"/>
    <col min="1539" max="1539" width="10" customWidth="1"/>
    <col min="1540" max="1540" width="15.5703125" customWidth="1"/>
    <col min="1541" max="1541" width="10.5703125" customWidth="1"/>
    <col min="1542" max="1542" width="11.42578125" customWidth="1"/>
    <col min="1543" max="1543" width="9.7109375" bestFit="1" customWidth="1"/>
    <col min="1544" max="1544" width="8.5703125" customWidth="1"/>
    <col min="1545" max="1545" width="10" customWidth="1"/>
    <col min="1546" max="1546" width="9.7109375" bestFit="1" customWidth="1"/>
    <col min="1547" max="1547" width="10.28515625" customWidth="1"/>
    <col min="1548" max="1548" width="9.42578125" bestFit="1" customWidth="1"/>
    <col min="1794" max="1794" width="13.5703125" customWidth="1"/>
    <col min="1795" max="1795" width="10" customWidth="1"/>
    <col min="1796" max="1796" width="15.5703125" customWidth="1"/>
    <col min="1797" max="1797" width="10.5703125" customWidth="1"/>
    <col min="1798" max="1798" width="11.42578125" customWidth="1"/>
    <col min="1799" max="1799" width="9.7109375" bestFit="1" customWidth="1"/>
    <col min="1800" max="1800" width="8.5703125" customWidth="1"/>
    <col min="1801" max="1801" width="10" customWidth="1"/>
    <col min="1802" max="1802" width="9.7109375" bestFit="1" customWidth="1"/>
    <col min="1803" max="1803" width="10.28515625" customWidth="1"/>
    <col min="1804" max="1804" width="9.42578125" bestFit="1" customWidth="1"/>
    <col min="2050" max="2050" width="13.5703125" customWidth="1"/>
    <col min="2051" max="2051" width="10" customWidth="1"/>
    <col min="2052" max="2052" width="15.5703125" customWidth="1"/>
    <col min="2053" max="2053" width="10.5703125" customWidth="1"/>
    <col min="2054" max="2054" width="11.42578125" customWidth="1"/>
    <col min="2055" max="2055" width="9.7109375" bestFit="1" customWidth="1"/>
    <col min="2056" max="2056" width="8.5703125" customWidth="1"/>
    <col min="2057" max="2057" width="10" customWidth="1"/>
    <col min="2058" max="2058" width="9.7109375" bestFit="1" customWidth="1"/>
    <col min="2059" max="2059" width="10.28515625" customWidth="1"/>
    <col min="2060" max="2060" width="9.42578125" bestFit="1" customWidth="1"/>
    <col min="2306" max="2306" width="13.5703125" customWidth="1"/>
    <col min="2307" max="2307" width="10" customWidth="1"/>
    <col min="2308" max="2308" width="15.5703125" customWidth="1"/>
    <col min="2309" max="2309" width="10.5703125" customWidth="1"/>
    <col min="2310" max="2310" width="11.42578125" customWidth="1"/>
    <col min="2311" max="2311" width="9.7109375" bestFit="1" customWidth="1"/>
    <col min="2312" max="2312" width="8.5703125" customWidth="1"/>
    <col min="2313" max="2313" width="10" customWidth="1"/>
    <col min="2314" max="2314" width="9.7109375" bestFit="1" customWidth="1"/>
    <col min="2315" max="2315" width="10.28515625" customWidth="1"/>
    <col min="2316" max="2316" width="9.42578125" bestFit="1" customWidth="1"/>
    <col min="2562" max="2562" width="13.5703125" customWidth="1"/>
    <col min="2563" max="2563" width="10" customWidth="1"/>
    <col min="2564" max="2564" width="15.5703125" customWidth="1"/>
    <col min="2565" max="2565" width="10.5703125" customWidth="1"/>
    <col min="2566" max="2566" width="11.42578125" customWidth="1"/>
    <col min="2567" max="2567" width="9.7109375" bestFit="1" customWidth="1"/>
    <col min="2568" max="2568" width="8.5703125" customWidth="1"/>
    <col min="2569" max="2569" width="10" customWidth="1"/>
    <col min="2570" max="2570" width="9.7109375" bestFit="1" customWidth="1"/>
    <col min="2571" max="2571" width="10.28515625" customWidth="1"/>
    <col min="2572" max="2572" width="9.42578125" bestFit="1" customWidth="1"/>
    <col min="2818" max="2818" width="13.5703125" customWidth="1"/>
    <col min="2819" max="2819" width="10" customWidth="1"/>
    <col min="2820" max="2820" width="15.5703125" customWidth="1"/>
    <col min="2821" max="2821" width="10.5703125" customWidth="1"/>
    <col min="2822" max="2822" width="11.42578125" customWidth="1"/>
    <col min="2823" max="2823" width="9.7109375" bestFit="1" customWidth="1"/>
    <col min="2824" max="2824" width="8.5703125" customWidth="1"/>
    <col min="2825" max="2825" width="10" customWidth="1"/>
    <col min="2826" max="2826" width="9.7109375" bestFit="1" customWidth="1"/>
    <col min="2827" max="2827" width="10.28515625" customWidth="1"/>
    <col min="2828" max="2828" width="9.42578125" bestFit="1" customWidth="1"/>
    <col min="3074" max="3074" width="13.5703125" customWidth="1"/>
    <col min="3075" max="3075" width="10" customWidth="1"/>
    <col min="3076" max="3076" width="15.5703125" customWidth="1"/>
    <col min="3077" max="3077" width="10.5703125" customWidth="1"/>
    <col min="3078" max="3078" width="11.42578125" customWidth="1"/>
    <col min="3079" max="3079" width="9.7109375" bestFit="1" customWidth="1"/>
    <col min="3080" max="3080" width="8.5703125" customWidth="1"/>
    <col min="3081" max="3081" width="10" customWidth="1"/>
    <col min="3082" max="3082" width="9.7109375" bestFit="1" customWidth="1"/>
    <col min="3083" max="3083" width="10.28515625" customWidth="1"/>
    <col min="3084" max="3084" width="9.42578125" bestFit="1" customWidth="1"/>
    <col min="3330" max="3330" width="13.5703125" customWidth="1"/>
    <col min="3331" max="3331" width="10" customWidth="1"/>
    <col min="3332" max="3332" width="15.5703125" customWidth="1"/>
    <col min="3333" max="3333" width="10.5703125" customWidth="1"/>
    <col min="3334" max="3334" width="11.42578125" customWidth="1"/>
    <col min="3335" max="3335" width="9.7109375" bestFit="1" customWidth="1"/>
    <col min="3336" max="3336" width="8.5703125" customWidth="1"/>
    <col min="3337" max="3337" width="10" customWidth="1"/>
    <col min="3338" max="3338" width="9.7109375" bestFit="1" customWidth="1"/>
    <col min="3339" max="3339" width="10.28515625" customWidth="1"/>
    <col min="3340" max="3340" width="9.42578125" bestFit="1" customWidth="1"/>
    <col min="3586" max="3586" width="13.5703125" customWidth="1"/>
    <col min="3587" max="3587" width="10" customWidth="1"/>
    <col min="3588" max="3588" width="15.5703125" customWidth="1"/>
    <col min="3589" max="3589" width="10.5703125" customWidth="1"/>
    <col min="3590" max="3590" width="11.42578125" customWidth="1"/>
    <col min="3591" max="3591" width="9.7109375" bestFit="1" customWidth="1"/>
    <col min="3592" max="3592" width="8.5703125" customWidth="1"/>
    <col min="3593" max="3593" width="10" customWidth="1"/>
    <col min="3594" max="3594" width="9.7109375" bestFit="1" customWidth="1"/>
    <col min="3595" max="3595" width="10.28515625" customWidth="1"/>
    <col min="3596" max="3596" width="9.42578125" bestFit="1" customWidth="1"/>
    <col min="3842" max="3842" width="13.5703125" customWidth="1"/>
    <col min="3843" max="3843" width="10" customWidth="1"/>
    <col min="3844" max="3844" width="15.5703125" customWidth="1"/>
    <col min="3845" max="3845" width="10.5703125" customWidth="1"/>
    <col min="3846" max="3846" width="11.42578125" customWidth="1"/>
    <col min="3847" max="3847" width="9.7109375" bestFit="1" customWidth="1"/>
    <col min="3848" max="3848" width="8.5703125" customWidth="1"/>
    <col min="3849" max="3849" width="10" customWidth="1"/>
    <col min="3850" max="3850" width="9.7109375" bestFit="1" customWidth="1"/>
    <col min="3851" max="3851" width="10.28515625" customWidth="1"/>
    <col min="3852" max="3852" width="9.42578125" bestFit="1" customWidth="1"/>
    <col min="4098" max="4098" width="13.5703125" customWidth="1"/>
    <col min="4099" max="4099" width="10" customWidth="1"/>
    <col min="4100" max="4100" width="15.5703125" customWidth="1"/>
    <col min="4101" max="4101" width="10.5703125" customWidth="1"/>
    <col min="4102" max="4102" width="11.42578125" customWidth="1"/>
    <col min="4103" max="4103" width="9.7109375" bestFit="1" customWidth="1"/>
    <col min="4104" max="4104" width="8.5703125" customWidth="1"/>
    <col min="4105" max="4105" width="10" customWidth="1"/>
    <col min="4106" max="4106" width="9.7109375" bestFit="1" customWidth="1"/>
    <col min="4107" max="4107" width="10.28515625" customWidth="1"/>
    <col min="4108" max="4108" width="9.42578125" bestFit="1" customWidth="1"/>
    <col min="4354" max="4354" width="13.5703125" customWidth="1"/>
    <col min="4355" max="4355" width="10" customWidth="1"/>
    <col min="4356" max="4356" width="15.5703125" customWidth="1"/>
    <col min="4357" max="4357" width="10.5703125" customWidth="1"/>
    <col min="4358" max="4358" width="11.42578125" customWidth="1"/>
    <col min="4359" max="4359" width="9.7109375" bestFit="1" customWidth="1"/>
    <col min="4360" max="4360" width="8.5703125" customWidth="1"/>
    <col min="4361" max="4361" width="10" customWidth="1"/>
    <col min="4362" max="4362" width="9.7109375" bestFit="1" customWidth="1"/>
    <col min="4363" max="4363" width="10.28515625" customWidth="1"/>
    <col min="4364" max="4364" width="9.42578125" bestFit="1" customWidth="1"/>
    <col min="4610" max="4610" width="13.5703125" customWidth="1"/>
    <col min="4611" max="4611" width="10" customWidth="1"/>
    <col min="4612" max="4612" width="15.5703125" customWidth="1"/>
    <col min="4613" max="4613" width="10.5703125" customWidth="1"/>
    <col min="4614" max="4614" width="11.42578125" customWidth="1"/>
    <col min="4615" max="4615" width="9.7109375" bestFit="1" customWidth="1"/>
    <col min="4616" max="4616" width="8.5703125" customWidth="1"/>
    <col min="4617" max="4617" width="10" customWidth="1"/>
    <col min="4618" max="4618" width="9.7109375" bestFit="1" customWidth="1"/>
    <col min="4619" max="4619" width="10.28515625" customWidth="1"/>
    <col min="4620" max="4620" width="9.42578125" bestFit="1" customWidth="1"/>
    <col min="4866" max="4866" width="13.5703125" customWidth="1"/>
    <col min="4867" max="4867" width="10" customWidth="1"/>
    <col min="4868" max="4868" width="15.5703125" customWidth="1"/>
    <col min="4869" max="4869" width="10.5703125" customWidth="1"/>
    <col min="4870" max="4870" width="11.42578125" customWidth="1"/>
    <col min="4871" max="4871" width="9.7109375" bestFit="1" customWidth="1"/>
    <col min="4872" max="4872" width="8.5703125" customWidth="1"/>
    <col min="4873" max="4873" width="10" customWidth="1"/>
    <col min="4874" max="4874" width="9.7109375" bestFit="1" customWidth="1"/>
    <col min="4875" max="4875" width="10.28515625" customWidth="1"/>
    <col min="4876" max="4876" width="9.42578125" bestFit="1" customWidth="1"/>
    <col min="5122" max="5122" width="13.5703125" customWidth="1"/>
    <col min="5123" max="5123" width="10" customWidth="1"/>
    <col min="5124" max="5124" width="15.5703125" customWidth="1"/>
    <col min="5125" max="5125" width="10.5703125" customWidth="1"/>
    <col min="5126" max="5126" width="11.42578125" customWidth="1"/>
    <col min="5127" max="5127" width="9.7109375" bestFit="1" customWidth="1"/>
    <col min="5128" max="5128" width="8.5703125" customWidth="1"/>
    <col min="5129" max="5129" width="10" customWidth="1"/>
    <col min="5130" max="5130" width="9.7109375" bestFit="1" customWidth="1"/>
    <col min="5131" max="5131" width="10.28515625" customWidth="1"/>
    <col min="5132" max="5132" width="9.42578125" bestFit="1" customWidth="1"/>
    <col min="5378" max="5378" width="13.5703125" customWidth="1"/>
    <col min="5379" max="5379" width="10" customWidth="1"/>
    <col min="5380" max="5380" width="15.5703125" customWidth="1"/>
    <col min="5381" max="5381" width="10.5703125" customWidth="1"/>
    <col min="5382" max="5382" width="11.42578125" customWidth="1"/>
    <col min="5383" max="5383" width="9.7109375" bestFit="1" customWidth="1"/>
    <col min="5384" max="5384" width="8.5703125" customWidth="1"/>
    <col min="5385" max="5385" width="10" customWidth="1"/>
    <col min="5386" max="5386" width="9.7109375" bestFit="1" customWidth="1"/>
    <col min="5387" max="5387" width="10.28515625" customWidth="1"/>
    <col min="5388" max="5388" width="9.42578125" bestFit="1" customWidth="1"/>
    <col min="5634" max="5634" width="13.5703125" customWidth="1"/>
    <col min="5635" max="5635" width="10" customWidth="1"/>
    <col min="5636" max="5636" width="15.5703125" customWidth="1"/>
    <col min="5637" max="5637" width="10.5703125" customWidth="1"/>
    <col min="5638" max="5638" width="11.42578125" customWidth="1"/>
    <col min="5639" max="5639" width="9.7109375" bestFit="1" customWidth="1"/>
    <col min="5640" max="5640" width="8.5703125" customWidth="1"/>
    <col min="5641" max="5641" width="10" customWidth="1"/>
    <col min="5642" max="5642" width="9.7109375" bestFit="1" customWidth="1"/>
    <col min="5643" max="5643" width="10.28515625" customWidth="1"/>
    <col min="5644" max="5644" width="9.42578125" bestFit="1" customWidth="1"/>
    <col min="5890" max="5890" width="13.5703125" customWidth="1"/>
    <col min="5891" max="5891" width="10" customWidth="1"/>
    <col min="5892" max="5892" width="15.5703125" customWidth="1"/>
    <col min="5893" max="5893" width="10.5703125" customWidth="1"/>
    <col min="5894" max="5894" width="11.42578125" customWidth="1"/>
    <col min="5895" max="5895" width="9.7109375" bestFit="1" customWidth="1"/>
    <col min="5896" max="5896" width="8.5703125" customWidth="1"/>
    <col min="5897" max="5897" width="10" customWidth="1"/>
    <col min="5898" max="5898" width="9.7109375" bestFit="1" customWidth="1"/>
    <col min="5899" max="5899" width="10.28515625" customWidth="1"/>
    <col min="5900" max="5900" width="9.42578125" bestFit="1" customWidth="1"/>
    <col min="6146" max="6146" width="13.5703125" customWidth="1"/>
    <col min="6147" max="6147" width="10" customWidth="1"/>
    <col min="6148" max="6148" width="15.5703125" customWidth="1"/>
    <col min="6149" max="6149" width="10.5703125" customWidth="1"/>
    <col min="6150" max="6150" width="11.42578125" customWidth="1"/>
    <col min="6151" max="6151" width="9.7109375" bestFit="1" customWidth="1"/>
    <col min="6152" max="6152" width="8.5703125" customWidth="1"/>
    <col min="6153" max="6153" width="10" customWidth="1"/>
    <col min="6154" max="6154" width="9.7109375" bestFit="1" customWidth="1"/>
    <col min="6155" max="6155" width="10.28515625" customWidth="1"/>
    <col min="6156" max="6156" width="9.42578125" bestFit="1" customWidth="1"/>
    <col min="6402" max="6402" width="13.5703125" customWidth="1"/>
    <col min="6403" max="6403" width="10" customWidth="1"/>
    <col min="6404" max="6404" width="15.5703125" customWidth="1"/>
    <col min="6405" max="6405" width="10.5703125" customWidth="1"/>
    <col min="6406" max="6406" width="11.42578125" customWidth="1"/>
    <col min="6407" max="6407" width="9.7109375" bestFit="1" customWidth="1"/>
    <col min="6408" max="6408" width="8.5703125" customWidth="1"/>
    <col min="6409" max="6409" width="10" customWidth="1"/>
    <col min="6410" max="6410" width="9.7109375" bestFit="1" customWidth="1"/>
    <col min="6411" max="6411" width="10.28515625" customWidth="1"/>
    <col min="6412" max="6412" width="9.42578125" bestFit="1" customWidth="1"/>
    <col min="6658" max="6658" width="13.5703125" customWidth="1"/>
    <col min="6659" max="6659" width="10" customWidth="1"/>
    <col min="6660" max="6660" width="15.5703125" customWidth="1"/>
    <col min="6661" max="6661" width="10.5703125" customWidth="1"/>
    <col min="6662" max="6662" width="11.42578125" customWidth="1"/>
    <col min="6663" max="6663" width="9.7109375" bestFit="1" customWidth="1"/>
    <col min="6664" max="6664" width="8.5703125" customWidth="1"/>
    <col min="6665" max="6665" width="10" customWidth="1"/>
    <col min="6666" max="6666" width="9.7109375" bestFit="1" customWidth="1"/>
    <col min="6667" max="6667" width="10.28515625" customWidth="1"/>
    <col min="6668" max="6668" width="9.42578125" bestFit="1" customWidth="1"/>
    <col min="6914" max="6914" width="13.5703125" customWidth="1"/>
    <col min="6915" max="6915" width="10" customWidth="1"/>
    <col min="6916" max="6916" width="15.5703125" customWidth="1"/>
    <col min="6917" max="6917" width="10.5703125" customWidth="1"/>
    <col min="6918" max="6918" width="11.42578125" customWidth="1"/>
    <col min="6919" max="6919" width="9.7109375" bestFit="1" customWidth="1"/>
    <col min="6920" max="6920" width="8.5703125" customWidth="1"/>
    <col min="6921" max="6921" width="10" customWidth="1"/>
    <col min="6922" max="6922" width="9.7109375" bestFit="1" customWidth="1"/>
    <col min="6923" max="6923" width="10.28515625" customWidth="1"/>
    <col min="6924" max="6924" width="9.42578125" bestFit="1" customWidth="1"/>
    <col min="7170" max="7170" width="13.5703125" customWidth="1"/>
    <col min="7171" max="7171" width="10" customWidth="1"/>
    <col min="7172" max="7172" width="15.5703125" customWidth="1"/>
    <col min="7173" max="7173" width="10.5703125" customWidth="1"/>
    <col min="7174" max="7174" width="11.42578125" customWidth="1"/>
    <col min="7175" max="7175" width="9.7109375" bestFit="1" customWidth="1"/>
    <col min="7176" max="7176" width="8.5703125" customWidth="1"/>
    <col min="7177" max="7177" width="10" customWidth="1"/>
    <col min="7178" max="7178" width="9.7109375" bestFit="1" customWidth="1"/>
    <col min="7179" max="7179" width="10.28515625" customWidth="1"/>
    <col min="7180" max="7180" width="9.42578125" bestFit="1" customWidth="1"/>
    <col min="7426" max="7426" width="13.5703125" customWidth="1"/>
    <col min="7427" max="7427" width="10" customWidth="1"/>
    <col min="7428" max="7428" width="15.5703125" customWidth="1"/>
    <col min="7429" max="7429" width="10.5703125" customWidth="1"/>
    <col min="7430" max="7430" width="11.42578125" customWidth="1"/>
    <col min="7431" max="7431" width="9.7109375" bestFit="1" customWidth="1"/>
    <col min="7432" max="7432" width="8.5703125" customWidth="1"/>
    <col min="7433" max="7433" width="10" customWidth="1"/>
    <col min="7434" max="7434" width="9.7109375" bestFit="1" customWidth="1"/>
    <col min="7435" max="7435" width="10.28515625" customWidth="1"/>
    <col min="7436" max="7436" width="9.42578125" bestFit="1" customWidth="1"/>
    <col min="7682" max="7682" width="13.5703125" customWidth="1"/>
    <col min="7683" max="7683" width="10" customWidth="1"/>
    <col min="7684" max="7684" width="15.5703125" customWidth="1"/>
    <col min="7685" max="7685" width="10.5703125" customWidth="1"/>
    <col min="7686" max="7686" width="11.42578125" customWidth="1"/>
    <col min="7687" max="7687" width="9.7109375" bestFit="1" customWidth="1"/>
    <col min="7688" max="7688" width="8.5703125" customWidth="1"/>
    <col min="7689" max="7689" width="10" customWidth="1"/>
    <col min="7690" max="7690" width="9.7109375" bestFit="1" customWidth="1"/>
    <col min="7691" max="7691" width="10.28515625" customWidth="1"/>
    <col min="7692" max="7692" width="9.42578125" bestFit="1" customWidth="1"/>
    <col min="7938" max="7938" width="13.5703125" customWidth="1"/>
    <col min="7939" max="7939" width="10" customWidth="1"/>
    <col min="7940" max="7940" width="15.5703125" customWidth="1"/>
    <col min="7941" max="7941" width="10.5703125" customWidth="1"/>
    <col min="7942" max="7942" width="11.42578125" customWidth="1"/>
    <col min="7943" max="7943" width="9.7109375" bestFit="1" customWidth="1"/>
    <col min="7944" max="7944" width="8.5703125" customWidth="1"/>
    <col min="7945" max="7945" width="10" customWidth="1"/>
    <col min="7946" max="7946" width="9.7109375" bestFit="1" customWidth="1"/>
    <col min="7947" max="7947" width="10.28515625" customWidth="1"/>
    <col min="7948" max="7948" width="9.42578125" bestFit="1" customWidth="1"/>
    <col min="8194" max="8194" width="13.5703125" customWidth="1"/>
    <col min="8195" max="8195" width="10" customWidth="1"/>
    <col min="8196" max="8196" width="15.5703125" customWidth="1"/>
    <col min="8197" max="8197" width="10.5703125" customWidth="1"/>
    <col min="8198" max="8198" width="11.42578125" customWidth="1"/>
    <col min="8199" max="8199" width="9.7109375" bestFit="1" customWidth="1"/>
    <col min="8200" max="8200" width="8.5703125" customWidth="1"/>
    <col min="8201" max="8201" width="10" customWidth="1"/>
    <col min="8202" max="8202" width="9.7109375" bestFit="1" customWidth="1"/>
    <col min="8203" max="8203" width="10.28515625" customWidth="1"/>
    <col min="8204" max="8204" width="9.42578125" bestFit="1" customWidth="1"/>
    <col min="8450" max="8450" width="13.5703125" customWidth="1"/>
    <col min="8451" max="8451" width="10" customWidth="1"/>
    <col min="8452" max="8452" width="15.5703125" customWidth="1"/>
    <col min="8453" max="8453" width="10.5703125" customWidth="1"/>
    <col min="8454" max="8454" width="11.42578125" customWidth="1"/>
    <col min="8455" max="8455" width="9.7109375" bestFit="1" customWidth="1"/>
    <col min="8456" max="8456" width="8.5703125" customWidth="1"/>
    <col min="8457" max="8457" width="10" customWidth="1"/>
    <col min="8458" max="8458" width="9.7109375" bestFit="1" customWidth="1"/>
    <col min="8459" max="8459" width="10.28515625" customWidth="1"/>
    <col min="8460" max="8460" width="9.42578125" bestFit="1" customWidth="1"/>
    <col min="8706" max="8706" width="13.5703125" customWidth="1"/>
    <col min="8707" max="8707" width="10" customWidth="1"/>
    <col min="8708" max="8708" width="15.5703125" customWidth="1"/>
    <col min="8709" max="8709" width="10.5703125" customWidth="1"/>
    <col min="8710" max="8710" width="11.42578125" customWidth="1"/>
    <col min="8711" max="8711" width="9.7109375" bestFit="1" customWidth="1"/>
    <col min="8712" max="8712" width="8.5703125" customWidth="1"/>
    <col min="8713" max="8713" width="10" customWidth="1"/>
    <col min="8714" max="8714" width="9.7109375" bestFit="1" customWidth="1"/>
    <col min="8715" max="8715" width="10.28515625" customWidth="1"/>
    <col min="8716" max="8716" width="9.42578125" bestFit="1" customWidth="1"/>
    <col min="8962" max="8962" width="13.5703125" customWidth="1"/>
    <col min="8963" max="8963" width="10" customWidth="1"/>
    <col min="8964" max="8964" width="15.5703125" customWidth="1"/>
    <col min="8965" max="8965" width="10.5703125" customWidth="1"/>
    <col min="8966" max="8966" width="11.42578125" customWidth="1"/>
    <col min="8967" max="8967" width="9.7109375" bestFit="1" customWidth="1"/>
    <col min="8968" max="8968" width="8.5703125" customWidth="1"/>
    <col min="8969" max="8969" width="10" customWidth="1"/>
    <col min="8970" max="8970" width="9.7109375" bestFit="1" customWidth="1"/>
    <col min="8971" max="8971" width="10.28515625" customWidth="1"/>
    <col min="8972" max="8972" width="9.42578125" bestFit="1" customWidth="1"/>
    <col min="9218" max="9218" width="13.5703125" customWidth="1"/>
    <col min="9219" max="9219" width="10" customWidth="1"/>
    <col min="9220" max="9220" width="15.5703125" customWidth="1"/>
    <col min="9221" max="9221" width="10.5703125" customWidth="1"/>
    <col min="9222" max="9222" width="11.42578125" customWidth="1"/>
    <col min="9223" max="9223" width="9.7109375" bestFit="1" customWidth="1"/>
    <col min="9224" max="9224" width="8.5703125" customWidth="1"/>
    <col min="9225" max="9225" width="10" customWidth="1"/>
    <col min="9226" max="9226" width="9.7109375" bestFit="1" customWidth="1"/>
    <col min="9227" max="9227" width="10.28515625" customWidth="1"/>
    <col min="9228" max="9228" width="9.42578125" bestFit="1" customWidth="1"/>
    <col min="9474" max="9474" width="13.5703125" customWidth="1"/>
    <col min="9475" max="9475" width="10" customWidth="1"/>
    <col min="9476" max="9476" width="15.5703125" customWidth="1"/>
    <col min="9477" max="9477" width="10.5703125" customWidth="1"/>
    <col min="9478" max="9478" width="11.42578125" customWidth="1"/>
    <col min="9479" max="9479" width="9.7109375" bestFit="1" customWidth="1"/>
    <col min="9480" max="9480" width="8.5703125" customWidth="1"/>
    <col min="9481" max="9481" width="10" customWidth="1"/>
    <col min="9482" max="9482" width="9.7109375" bestFit="1" customWidth="1"/>
    <col min="9483" max="9483" width="10.28515625" customWidth="1"/>
    <col min="9484" max="9484" width="9.42578125" bestFit="1" customWidth="1"/>
    <col min="9730" max="9730" width="13.5703125" customWidth="1"/>
    <col min="9731" max="9731" width="10" customWidth="1"/>
    <col min="9732" max="9732" width="15.5703125" customWidth="1"/>
    <col min="9733" max="9733" width="10.5703125" customWidth="1"/>
    <col min="9734" max="9734" width="11.42578125" customWidth="1"/>
    <col min="9735" max="9735" width="9.7109375" bestFit="1" customWidth="1"/>
    <col min="9736" max="9736" width="8.5703125" customWidth="1"/>
    <col min="9737" max="9737" width="10" customWidth="1"/>
    <col min="9738" max="9738" width="9.7109375" bestFit="1" customWidth="1"/>
    <col min="9739" max="9739" width="10.28515625" customWidth="1"/>
    <col min="9740" max="9740" width="9.42578125" bestFit="1" customWidth="1"/>
    <col min="9986" max="9986" width="13.5703125" customWidth="1"/>
    <col min="9987" max="9987" width="10" customWidth="1"/>
    <col min="9988" max="9988" width="15.5703125" customWidth="1"/>
    <col min="9989" max="9989" width="10.5703125" customWidth="1"/>
    <col min="9990" max="9990" width="11.42578125" customWidth="1"/>
    <col min="9991" max="9991" width="9.7109375" bestFit="1" customWidth="1"/>
    <col min="9992" max="9992" width="8.5703125" customWidth="1"/>
    <col min="9993" max="9993" width="10" customWidth="1"/>
    <col min="9994" max="9994" width="9.7109375" bestFit="1" customWidth="1"/>
    <col min="9995" max="9995" width="10.28515625" customWidth="1"/>
    <col min="9996" max="9996" width="9.42578125" bestFit="1" customWidth="1"/>
    <col min="10242" max="10242" width="13.5703125" customWidth="1"/>
    <col min="10243" max="10243" width="10" customWidth="1"/>
    <col min="10244" max="10244" width="15.5703125" customWidth="1"/>
    <col min="10245" max="10245" width="10.5703125" customWidth="1"/>
    <col min="10246" max="10246" width="11.42578125" customWidth="1"/>
    <col min="10247" max="10247" width="9.7109375" bestFit="1" customWidth="1"/>
    <col min="10248" max="10248" width="8.5703125" customWidth="1"/>
    <col min="10249" max="10249" width="10" customWidth="1"/>
    <col min="10250" max="10250" width="9.7109375" bestFit="1" customWidth="1"/>
    <col min="10251" max="10251" width="10.28515625" customWidth="1"/>
    <col min="10252" max="10252" width="9.42578125" bestFit="1" customWidth="1"/>
    <col min="10498" max="10498" width="13.5703125" customWidth="1"/>
    <col min="10499" max="10499" width="10" customWidth="1"/>
    <col min="10500" max="10500" width="15.5703125" customWidth="1"/>
    <col min="10501" max="10501" width="10.5703125" customWidth="1"/>
    <col min="10502" max="10502" width="11.42578125" customWidth="1"/>
    <col min="10503" max="10503" width="9.7109375" bestFit="1" customWidth="1"/>
    <col min="10504" max="10504" width="8.5703125" customWidth="1"/>
    <col min="10505" max="10505" width="10" customWidth="1"/>
    <col min="10506" max="10506" width="9.7109375" bestFit="1" customWidth="1"/>
    <col min="10507" max="10507" width="10.28515625" customWidth="1"/>
    <col min="10508" max="10508" width="9.42578125" bestFit="1" customWidth="1"/>
    <col min="10754" max="10754" width="13.5703125" customWidth="1"/>
    <col min="10755" max="10755" width="10" customWidth="1"/>
    <col min="10756" max="10756" width="15.5703125" customWidth="1"/>
    <col min="10757" max="10757" width="10.5703125" customWidth="1"/>
    <col min="10758" max="10758" width="11.42578125" customWidth="1"/>
    <col min="10759" max="10759" width="9.7109375" bestFit="1" customWidth="1"/>
    <col min="10760" max="10760" width="8.5703125" customWidth="1"/>
    <col min="10761" max="10761" width="10" customWidth="1"/>
    <col min="10762" max="10762" width="9.7109375" bestFit="1" customWidth="1"/>
    <col min="10763" max="10763" width="10.28515625" customWidth="1"/>
    <col min="10764" max="10764" width="9.42578125" bestFit="1" customWidth="1"/>
    <col min="11010" max="11010" width="13.5703125" customWidth="1"/>
    <col min="11011" max="11011" width="10" customWidth="1"/>
    <col min="11012" max="11012" width="15.5703125" customWidth="1"/>
    <col min="11013" max="11013" width="10.5703125" customWidth="1"/>
    <col min="11014" max="11014" width="11.42578125" customWidth="1"/>
    <col min="11015" max="11015" width="9.7109375" bestFit="1" customWidth="1"/>
    <col min="11016" max="11016" width="8.5703125" customWidth="1"/>
    <col min="11017" max="11017" width="10" customWidth="1"/>
    <col min="11018" max="11018" width="9.7109375" bestFit="1" customWidth="1"/>
    <col min="11019" max="11019" width="10.28515625" customWidth="1"/>
    <col min="11020" max="11020" width="9.42578125" bestFit="1" customWidth="1"/>
    <col min="11266" max="11266" width="13.5703125" customWidth="1"/>
    <col min="11267" max="11267" width="10" customWidth="1"/>
    <col min="11268" max="11268" width="15.5703125" customWidth="1"/>
    <col min="11269" max="11269" width="10.5703125" customWidth="1"/>
    <col min="11270" max="11270" width="11.42578125" customWidth="1"/>
    <col min="11271" max="11271" width="9.7109375" bestFit="1" customWidth="1"/>
    <col min="11272" max="11272" width="8.5703125" customWidth="1"/>
    <col min="11273" max="11273" width="10" customWidth="1"/>
    <col min="11274" max="11274" width="9.7109375" bestFit="1" customWidth="1"/>
    <col min="11275" max="11275" width="10.28515625" customWidth="1"/>
    <col min="11276" max="11276" width="9.42578125" bestFit="1" customWidth="1"/>
    <col min="11522" max="11522" width="13.5703125" customWidth="1"/>
    <col min="11523" max="11523" width="10" customWidth="1"/>
    <col min="11524" max="11524" width="15.5703125" customWidth="1"/>
    <col min="11525" max="11525" width="10.5703125" customWidth="1"/>
    <col min="11526" max="11526" width="11.42578125" customWidth="1"/>
    <col min="11527" max="11527" width="9.7109375" bestFit="1" customWidth="1"/>
    <col min="11528" max="11528" width="8.5703125" customWidth="1"/>
    <col min="11529" max="11529" width="10" customWidth="1"/>
    <col min="11530" max="11530" width="9.7109375" bestFit="1" customWidth="1"/>
    <col min="11531" max="11531" width="10.28515625" customWidth="1"/>
    <col min="11532" max="11532" width="9.42578125" bestFit="1" customWidth="1"/>
    <col min="11778" max="11778" width="13.5703125" customWidth="1"/>
    <col min="11779" max="11779" width="10" customWidth="1"/>
    <col min="11780" max="11780" width="15.5703125" customWidth="1"/>
    <col min="11781" max="11781" width="10.5703125" customWidth="1"/>
    <col min="11782" max="11782" width="11.42578125" customWidth="1"/>
    <col min="11783" max="11783" width="9.7109375" bestFit="1" customWidth="1"/>
    <col min="11784" max="11784" width="8.5703125" customWidth="1"/>
    <col min="11785" max="11785" width="10" customWidth="1"/>
    <col min="11786" max="11786" width="9.7109375" bestFit="1" customWidth="1"/>
    <col min="11787" max="11787" width="10.28515625" customWidth="1"/>
    <col min="11788" max="11788" width="9.42578125" bestFit="1" customWidth="1"/>
    <col min="12034" max="12034" width="13.5703125" customWidth="1"/>
    <col min="12035" max="12035" width="10" customWidth="1"/>
    <col min="12036" max="12036" width="15.5703125" customWidth="1"/>
    <col min="12037" max="12037" width="10.5703125" customWidth="1"/>
    <col min="12038" max="12038" width="11.42578125" customWidth="1"/>
    <col min="12039" max="12039" width="9.7109375" bestFit="1" customWidth="1"/>
    <col min="12040" max="12040" width="8.5703125" customWidth="1"/>
    <col min="12041" max="12041" width="10" customWidth="1"/>
    <col min="12042" max="12042" width="9.7109375" bestFit="1" customWidth="1"/>
    <col min="12043" max="12043" width="10.28515625" customWidth="1"/>
    <col min="12044" max="12044" width="9.42578125" bestFit="1" customWidth="1"/>
    <col min="12290" max="12290" width="13.5703125" customWidth="1"/>
    <col min="12291" max="12291" width="10" customWidth="1"/>
    <col min="12292" max="12292" width="15.5703125" customWidth="1"/>
    <col min="12293" max="12293" width="10.5703125" customWidth="1"/>
    <col min="12294" max="12294" width="11.42578125" customWidth="1"/>
    <col min="12295" max="12295" width="9.7109375" bestFit="1" customWidth="1"/>
    <col min="12296" max="12296" width="8.5703125" customWidth="1"/>
    <col min="12297" max="12297" width="10" customWidth="1"/>
    <col min="12298" max="12298" width="9.7109375" bestFit="1" customWidth="1"/>
    <col min="12299" max="12299" width="10.28515625" customWidth="1"/>
    <col min="12300" max="12300" width="9.42578125" bestFit="1" customWidth="1"/>
    <col min="12546" max="12546" width="13.5703125" customWidth="1"/>
    <col min="12547" max="12547" width="10" customWidth="1"/>
    <col min="12548" max="12548" width="15.5703125" customWidth="1"/>
    <col min="12549" max="12549" width="10.5703125" customWidth="1"/>
    <col min="12550" max="12550" width="11.42578125" customWidth="1"/>
    <col min="12551" max="12551" width="9.7109375" bestFit="1" customWidth="1"/>
    <col min="12552" max="12552" width="8.5703125" customWidth="1"/>
    <col min="12553" max="12553" width="10" customWidth="1"/>
    <col min="12554" max="12554" width="9.7109375" bestFit="1" customWidth="1"/>
    <col min="12555" max="12555" width="10.28515625" customWidth="1"/>
    <col min="12556" max="12556" width="9.42578125" bestFit="1" customWidth="1"/>
    <col min="12802" max="12802" width="13.5703125" customWidth="1"/>
    <col min="12803" max="12803" width="10" customWidth="1"/>
    <col min="12804" max="12804" width="15.5703125" customWidth="1"/>
    <col min="12805" max="12805" width="10.5703125" customWidth="1"/>
    <col min="12806" max="12806" width="11.42578125" customWidth="1"/>
    <col min="12807" max="12807" width="9.7109375" bestFit="1" customWidth="1"/>
    <col min="12808" max="12808" width="8.5703125" customWidth="1"/>
    <col min="12809" max="12809" width="10" customWidth="1"/>
    <col min="12810" max="12810" width="9.7109375" bestFit="1" customWidth="1"/>
    <col min="12811" max="12811" width="10.28515625" customWidth="1"/>
    <col min="12812" max="12812" width="9.42578125" bestFit="1" customWidth="1"/>
    <col min="13058" max="13058" width="13.5703125" customWidth="1"/>
    <col min="13059" max="13059" width="10" customWidth="1"/>
    <col min="13060" max="13060" width="15.5703125" customWidth="1"/>
    <col min="13061" max="13061" width="10.5703125" customWidth="1"/>
    <col min="13062" max="13062" width="11.42578125" customWidth="1"/>
    <col min="13063" max="13063" width="9.7109375" bestFit="1" customWidth="1"/>
    <col min="13064" max="13064" width="8.5703125" customWidth="1"/>
    <col min="13065" max="13065" width="10" customWidth="1"/>
    <col min="13066" max="13066" width="9.7109375" bestFit="1" customWidth="1"/>
    <col min="13067" max="13067" width="10.28515625" customWidth="1"/>
    <col min="13068" max="13068" width="9.42578125" bestFit="1" customWidth="1"/>
    <col min="13314" max="13314" width="13.5703125" customWidth="1"/>
    <col min="13315" max="13315" width="10" customWidth="1"/>
    <col min="13316" max="13316" width="15.5703125" customWidth="1"/>
    <col min="13317" max="13317" width="10.5703125" customWidth="1"/>
    <col min="13318" max="13318" width="11.42578125" customWidth="1"/>
    <col min="13319" max="13319" width="9.7109375" bestFit="1" customWidth="1"/>
    <col min="13320" max="13320" width="8.5703125" customWidth="1"/>
    <col min="13321" max="13321" width="10" customWidth="1"/>
    <col min="13322" max="13322" width="9.7109375" bestFit="1" customWidth="1"/>
    <col min="13323" max="13323" width="10.28515625" customWidth="1"/>
    <col min="13324" max="13324" width="9.42578125" bestFit="1" customWidth="1"/>
    <col min="13570" max="13570" width="13.5703125" customWidth="1"/>
    <col min="13571" max="13571" width="10" customWidth="1"/>
    <col min="13572" max="13572" width="15.5703125" customWidth="1"/>
    <col min="13573" max="13573" width="10.5703125" customWidth="1"/>
    <col min="13574" max="13574" width="11.42578125" customWidth="1"/>
    <col min="13575" max="13575" width="9.7109375" bestFit="1" customWidth="1"/>
    <col min="13576" max="13576" width="8.5703125" customWidth="1"/>
    <col min="13577" max="13577" width="10" customWidth="1"/>
    <col min="13578" max="13578" width="9.7109375" bestFit="1" customWidth="1"/>
    <col min="13579" max="13579" width="10.28515625" customWidth="1"/>
    <col min="13580" max="13580" width="9.42578125" bestFit="1" customWidth="1"/>
    <col min="13826" max="13826" width="13.5703125" customWidth="1"/>
    <col min="13827" max="13827" width="10" customWidth="1"/>
    <col min="13828" max="13828" width="15.5703125" customWidth="1"/>
    <col min="13829" max="13829" width="10.5703125" customWidth="1"/>
    <col min="13830" max="13830" width="11.42578125" customWidth="1"/>
    <col min="13831" max="13831" width="9.7109375" bestFit="1" customWidth="1"/>
    <col min="13832" max="13832" width="8.5703125" customWidth="1"/>
    <col min="13833" max="13833" width="10" customWidth="1"/>
    <col min="13834" max="13834" width="9.7109375" bestFit="1" customWidth="1"/>
    <col min="13835" max="13835" width="10.28515625" customWidth="1"/>
    <col min="13836" max="13836" width="9.42578125" bestFit="1" customWidth="1"/>
    <col min="14082" max="14082" width="13.5703125" customWidth="1"/>
    <col min="14083" max="14083" width="10" customWidth="1"/>
    <col min="14084" max="14084" width="15.5703125" customWidth="1"/>
    <col min="14085" max="14085" width="10.5703125" customWidth="1"/>
    <col min="14086" max="14086" width="11.42578125" customWidth="1"/>
    <col min="14087" max="14087" width="9.7109375" bestFit="1" customWidth="1"/>
    <col min="14088" max="14088" width="8.5703125" customWidth="1"/>
    <col min="14089" max="14089" width="10" customWidth="1"/>
    <col min="14090" max="14090" width="9.7109375" bestFit="1" customWidth="1"/>
    <col min="14091" max="14091" width="10.28515625" customWidth="1"/>
    <col min="14092" max="14092" width="9.42578125" bestFit="1" customWidth="1"/>
    <col min="14338" max="14338" width="13.5703125" customWidth="1"/>
    <col min="14339" max="14339" width="10" customWidth="1"/>
    <col min="14340" max="14340" width="15.5703125" customWidth="1"/>
    <col min="14341" max="14341" width="10.5703125" customWidth="1"/>
    <col min="14342" max="14342" width="11.42578125" customWidth="1"/>
    <col min="14343" max="14343" width="9.7109375" bestFit="1" customWidth="1"/>
    <col min="14344" max="14344" width="8.5703125" customWidth="1"/>
    <col min="14345" max="14345" width="10" customWidth="1"/>
    <col min="14346" max="14346" width="9.7109375" bestFit="1" customWidth="1"/>
    <col min="14347" max="14347" width="10.28515625" customWidth="1"/>
    <col min="14348" max="14348" width="9.42578125" bestFit="1" customWidth="1"/>
    <col min="14594" max="14594" width="13.5703125" customWidth="1"/>
    <col min="14595" max="14595" width="10" customWidth="1"/>
    <col min="14596" max="14596" width="15.5703125" customWidth="1"/>
    <col min="14597" max="14597" width="10.5703125" customWidth="1"/>
    <col min="14598" max="14598" width="11.42578125" customWidth="1"/>
    <col min="14599" max="14599" width="9.7109375" bestFit="1" customWidth="1"/>
    <col min="14600" max="14600" width="8.5703125" customWidth="1"/>
    <col min="14601" max="14601" width="10" customWidth="1"/>
    <col min="14602" max="14602" width="9.7109375" bestFit="1" customWidth="1"/>
    <col min="14603" max="14603" width="10.28515625" customWidth="1"/>
    <col min="14604" max="14604" width="9.42578125" bestFit="1" customWidth="1"/>
    <col min="14850" max="14850" width="13.5703125" customWidth="1"/>
    <col min="14851" max="14851" width="10" customWidth="1"/>
    <col min="14852" max="14852" width="15.5703125" customWidth="1"/>
    <col min="14853" max="14853" width="10.5703125" customWidth="1"/>
    <col min="14854" max="14854" width="11.42578125" customWidth="1"/>
    <col min="14855" max="14855" width="9.7109375" bestFit="1" customWidth="1"/>
    <col min="14856" max="14856" width="8.5703125" customWidth="1"/>
    <col min="14857" max="14857" width="10" customWidth="1"/>
    <col min="14858" max="14858" width="9.7109375" bestFit="1" customWidth="1"/>
    <col min="14859" max="14859" width="10.28515625" customWidth="1"/>
    <col min="14860" max="14860" width="9.42578125" bestFit="1" customWidth="1"/>
    <col min="15106" max="15106" width="13.5703125" customWidth="1"/>
    <col min="15107" max="15107" width="10" customWidth="1"/>
    <col min="15108" max="15108" width="15.5703125" customWidth="1"/>
    <col min="15109" max="15109" width="10.5703125" customWidth="1"/>
    <col min="15110" max="15110" width="11.42578125" customWidth="1"/>
    <col min="15111" max="15111" width="9.7109375" bestFit="1" customWidth="1"/>
    <col min="15112" max="15112" width="8.5703125" customWidth="1"/>
    <col min="15113" max="15113" width="10" customWidth="1"/>
    <col min="15114" max="15114" width="9.7109375" bestFit="1" customWidth="1"/>
    <col min="15115" max="15115" width="10.28515625" customWidth="1"/>
    <col min="15116" max="15116" width="9.42578125" bestFit="1" customWidth="1"/>
    <col min="15362" max="15362" width="13.5703125" customWidth="1"/>
    <col min="15363" max="15363" width="10" customWidth="1"/>
    <col min="15364" max="15364" width="15.5703125" customWidth="1"/>
    <col min="15365" max="15365" width="10.5703125" customWidth="1"/>
    <col min="15366" max="15366" width="11.42578125" customWidth="1"/>
    <col min="15367" max="15367" width="9.7109375" bestFit="1" customWidth="1"/>
    <col min="15368" max="15368" width="8.5703125" customWidth="1"/>
    <col min="15369" max="15369" width="10" customWidth="1"/>
    <col min="15370" max="15370" width="9.7109375" bestFit="1" customWidth="1"/>
    <col min="15371" max="15371" width="10.28515625" customWidth="1"/>
    <col min="15372" max="15372" width="9.42578125" bestFit="1" customWidth="1"/>
    <col min="15618" max="15618" width="13.5703125" customWidth="1"/>
    <col min="15619" max="15619" width="10" customWidth="1"/>
    <col min="15620" max="15620" width="15.5703125" customWidth="1"/>
    <col min="15621" max="15621" width="10.5703125" customWidth="1"/>
    <col min="15622" max="15622" width="11.42578125" customWidth="1"/>
    <col min="15623" max="15623" width="9.7109375" bestFit="1" customWidth="1"/>
    <col min="15624" max="15624" width="8.5703125" customWidth="1"/>
    <col min="15625" max="15625" width="10" customWidth="1"/>
    <col min="15626" max="15626" width="9.7109375" bestFit="1" customWidth="1"/>
    <col min="15627" max="15627" width="10.28515625" customWidth="1"/>
    <col min="15628" max="15628" width="9.42578125" bestFit="1" customWidth="1"/>
    <col min="15874" max="15874" width="13.5703125" customWidth="1"/>
    <col min="15875" max="15875" width="10" customWidth="1"/>
    <col min="15876" max="15876" width="15.5703125" customWidth="1"/>
    <col min="15877" max="15877" width="10.5703125" customWidth="1"/>
    <col min="15878" max="15878" width="11.42578125" customWidth="1"/>
    <col min="15879" max="15879" width="9.7109375" bestFit="1" customWidth="1"/>
    <col min="15880" max="15880" width="8.5703125" customWidth="1"/>
    <col min="15881" max="15881" width="10" customWidth="1"/>
    <col min="15882" max="15882" width="9.7109375" bestFit="1" customWidth="1"/>
    <col min="15883" max="15883" width="10.28515625" customWidth="1"/>
    <col min="15884" max="15884" width="9.42578125" bestFit="1" customWidth="1"/>
    <col min="16130" max="16130" width="13.5703125" customWidth="1"/>
    <col min="16131" max="16131" width="10" customWidth="1"/>
    <col min="16132" max="16132" width="15.5703125" customWidth="1"/>
    <col min="16133" max="16133" width="10.5703125" customWidth="1"/>
    <col min="16134" max="16134" width="11.42578125" customWidth="1"/>
    <col min="16135" max="16135" width="9.7109375" bestFit="1" customWidth="1"/>
    <col min="16136" max="16136" width="8.5703125" customWidth="1"/>
    <col min="16137" max="16137" width="10" customWidth="1"/>
    <col min="16138" max="16138" width="9.7109375" bestFit="1" customWidth="1"/>
    <col min="16139" max="16139" width="10.28515625" customWidth="1"/>
    <col min="16140" max="16140" width="9.42578125" bestFit="1" customWidth="1"/>
  </cols>
  <sheetData>
    <row r="1" spans="1:12" ht="38.25" customHeight="1" thickBot="1" x14ac:dyDescent="0.3">
      <c r="A1" s="1522" t="s">
        <v>610</v>
      </c>
      <c r="B1" s="1523"/>
      <c r="C1" s="1523"/>
      <c r="D1" s="1523"/>
      <c r="E1" s="1523"/>
      <c r="F1" s="1523"/>
      <c r="G1" s="1523"/>
      <c r="H1" s="1523"/>
      <c r="I1" s="1523"/>
      <c r="J1" s="1523"/>
      <c r="K1" s="1523"/>
      <c r="L1" s="1524"/>
    </row>
    <row r="2" spans="1:12" ht="17.25" customHeight="1" thickBot="1" x14ac:dyDescent="0.3">
      <c r="A2" s="1525" t="s">
        <v>632</v>
      </c>
      <c r="B2" s="1525"/>
      <c r="C2" s="1525"/>
      <c r="D2" s="1525"/>
      <c r="E2" s="1525"/>
      <c r="F2" s="1525"/>
      <c r="G2" s="1525"/>
      <c r="H2" s="1525"/>
      <c r="I2" s="1525"/>
      <c r="J2" s="1525"/>
      <c r="K2" s="1525"/>
      <c r="L2" s="1525"/>
    </row>
    <row r="3" spans="1:12" s="62" customFormat="1" ht="21" customHeight="1" x14ac:dyDescent="0.2">
      <c r="A3" s="1526" t="s">
        <v>611</v>
      </c>
      <c r="B3" s="1528" t="s">
        <v>527</v>
      </c>
      <c r="C3" s="1530" t="s">
        <v>612</v>
      </c>
      <c r="D3" s="1532" t="s">
        <v>427</v>
      </c>
      <c r="E3" s="1532" t="s">
        <v>526</v>
      </c>
      <c r="F3" s="1532"/>
      <c r="G3" s="1532"/>
      <c r="H3" s="1532"/>
      <c r="I3" s="1532"/>
      <c r="J3" s="1532"/>
      <c r="K3" s="1534"/>
      <c r="L3" s="1535"/>
    </row>
    <row r="4" spans="1:12" s="62" customFormat="1" ht="49.5" customHeight="1" thickBot="1" x14ac:dyDescent="0.25">
      <c r="A4" s="1527"/>
      <c r="B4" s="1529"/>
      <c r="C4" s="1531"/>
      <c r="D4" s="1533"/>
      <c r="E4" s="261" t="s">
        <v>484</v>
      </c>
      <c r="F4" s="262" t="s">
        <v>485</v>
      </c>
      <c r="G4" s="261" t="s">
        <v>486</v>
      </c>
      <c r="H4" s="261" t="s">
        <v>487</v>
      </c>
      <c r="I4" s="261" t="s">
        <v>488</v>
      </c>
      <c r="J4" s="261" t="s">
        <v>489</v>
      </c>
      <c r="K4" s="260" t="s">
        <v>490</v>
      </c>
      <c r="L4" s="260" t="s">
        <v>524</v>
      </c>
    </row>
    <row r="5" spans="1:12" ht="21" customHeight="1" x14ac:dyDescent="0.25">
      <c r="A5" s="1536" t="s">
        <v>613</v>
      </c>
      <c r="B5" s="1532" t="s">
        <v>535</v>
      </c>
      <c r="C5" s="98" t="s">
        <v>614</v>
      </c>
      <c r="D5" s="99">
        <f>SUM(E5:L5)</f>
        <v>2623</v>
      </c>
      <c r="E5" s="100">
        <f>SUM(İLK.!L44)</f>
        <v>2094</v>
      </c>
      <c r="F5" s="100">
        <f>SUM(İLK.!L121)</f>
        <v>29</v>
      </c>
      <c r="G5" s="100">
        <f>SUM(İLK.!L150)</f>
        <v>166</v>
      </c>
      <c r="H5" s="100">
        <v>42</v>
      </c>
      <c r="I5" s="100">
        <v>14</v>
      </c>
      <c r="J5" s="100">
        <v>144</v>
      </c>
      <c r="K5" s="100">
        <v>14</v>
      </c>
      <c r="L5" s="101">
        <v>120</v>
      </c>
    </row>
    <row r="6" spans="1:12" ht="21" customHeight="1" x14ac:dyDescent="0.25">
      <c r="A6" s="1537"/>
      <c r="B6" s="1539"/>
      <c r="C6" s="102" t="s">
        <v>615</v>
      </c>
      <c r="D6" s="103">
        <f t="shared" ref="D6:D11" si="0">SUM(E6:L6)</f>
        <v>2440</v>
      </c>
      <c r="E6" s="104">
        <f>SUM(İLK.!M44)</f>
        <v>1943</v>
      </c>
      <c r="F6" s="104">
        <v>22</v>
      </c>
      <c r="G6" s="104">
        <v>174</v>
      </c>
      <c r="H6" s="104">
        <v>53</v>
      </c>
      <c r="I6" s="104">
        <v>21</v>
      </c>
      <c r="J6" s="104">
        <v>128</v>
      </c>
      <c r="K6" s="104">
        <v>18</v>
      </c>
      <c r="L6" s="105">
        <v>81</v>
      </c>
    </row>
    <row r="7" spans="1:12" ht="21" customHeight="1" x14ac:dyDescent="0.25">
      <c r="A7" s="1537"/>
      <c r="B7" s="1540"/>
      <c r="C7" s="709" t="s">
        <v>427</v>
      </c>
      <c r="D7" s="710">
        <f t="shared" si="0"/>
        <v>5063</v>
      </c>
      <c r="E7" s="711">
        <f>SUM(E5:E6)</f>
        <v>4037</v>
      </c>
      <c r="F7" s="711">
        <f t="shared" ref="F7:L7" si="1">SUM(F5:F6)</f>
        <v>51</v>
      </c>
      <c r="G7" s="711">
        <f t="shared" si="1"/>
        <v>340</v>
      </c>
      <c r="H7" s="711">
        <f t="shared" si="1"/>
        <v>95</v>
      </c>
      <c r="I7" s="711">
        <f t="shared" si="1"/>
        <v>35</v>
      </c>
      <c r="J7" s="711">
        <f t="shared" si="1"/>
        <v>272</v>
      </c>
      <c r="K7" s="711">
        <f t="shared" si="1"/>
        <v>32</v>
      </c>
      <c r="L7" s="712">
        <f t="shared" si="1"/>
        <v>201</v>
      </c>
    </row>
    <row r="8" spans="1:12" ht="21" customHeight="1" x14ac:dyDescent="0.25">
      <c r="A8" s="1537"/>
      <c r="B8" s="1539" t="s">
        <v>1030</v>
      </c>
      <c r="C8" s="102" t="s">
        <v>614</v>
      </c>
      <c r="D8" s="103">
        <f t="shared" si="0"/>
        <v>937</v>
      </c>
      <c r="E8" s="104">
        <v>571</v>
      </c>
      <c r="F8" s="104">
        <v>12</v>
      </c>
      <c r="G8" s="104">
        <f>SUM(İLK.!L162)</f>
        <v>86</v>
      </c>
      <c r="H8" s="104">
        <v>118</v>
      </c>
      <c r="I8" s="104">
        <v>77</v>
      </c>
      <c r="J8" s="104">
        <v>67</v>
      </c>
      <c r="K8" s="104"/>
      <c r="L8" s="105">
        <v>6</v>
      </c>
    </row>
    <row r="9" spans="1:12" ht="21" customHeight="1" x14ac:dyDescent="0.25">
      <c r="A9" s="1537"/>
      <c r="B9" s="1539"/>
      <c r="C9" s="102" t="s">
        <v>615</v>
      </c>
      <c r="D9" s="103">
        <f t="shared" si="0"/>
        <v>946</v>
      </c>
      <c r="E9" s="104">
        <v>577</v>
      </c>
      <c r="F9" s="104">
        <v>18</v>
      </c>
      <c r="G9" s="104">
        <v>86</v>
      </c>
      <c r="H9" s="104">
        <v>122</v>
      </c>
      <c r="I9" s="104">
        <v>70</v>
      </c>
      <c r="J9" s="104">
        <v>65</v>
      </c>
      <c r="K9" s="104"/>
      <c r="L9" s="105">
        <v>8</v>
      </c>
    </row>
    <row r="10" spans="1:12" ht="21" customHeight="1" x14ac:dyDescent="0.25">
      <c r="A10" s="1537"/>
      <c r="B10" s="1540"/>
      <c r="C10" s="709" t="s">
        <v>427</v>
      </c>
      <c r="D10" s="710">
        <f t="shared" si="0"/>
        <v>1883</v>
      </c>
      <c r="E10" s="711">
        <f t="shared" ref="E10:J10" si="2">SUM(E8:E9)</f>
        <v>1148</v>
      </c>
      <c r="F10" s="711">
        <f t="shared" si="2"/>
        <v>30</v>
      </c>
      <c r="G10" s="711">
        <f t="shared" si="2"/>
        <v>172</v>
      </c>
      <c r="H10" s="711">
        <f t="shared" si="2"/>
        <v>240</v>
      </c>
      <c r="I10" s="711">
        <f t="shared" si="2"/>
        <v>147</v>
      </c>
      <c r="J10" s="711">
        <f t="shared" si="2"/>
        <v>132</v>
      </c>
      <c r="K10" s="711"/>
      <c r="L10" s="712">
        <f>SUM(L8:L9)</f>
        <v>14</v>
      </c>
    </row>
    <row r="11" spans="1:12" ht="21" customHeight="1" thickBot="1" x14ac:dyDescent="0.3">
      <c r="A11" s="1538"/>
      <c r="B11" s="1541" t="s">
        <v>1032</v>
      </c>
      <c r="C11" s="1541"/>
      <c r="D11" s="719">
        <f t="shared" si="0"/>
        <v>6946</v>
      </c>
      <c r="E11" s="720">
        <f>SUM(E7,E10)</f>
        <v>5185</v>
      </c>
      <c r="F11" s="720">
        <v>81</v>
      </c>
      <c r="G11" s="720">
        <f>SUM(G10,G7)</f>
        <v>512</v>
      </c>
      <c r="H11" s="720">
        <f>SUM(H10,H7)</f>
        <v>335</v>
      </c>
      <c r="I11" s="720">
        <f>SUM(I10,I7)</f>
        <v>182</v>
      </c>
      <c r="J11" s="720">
        <f>SUM(J7,J10)</f>
        <v>404</v>
      </c>
      <c r="K11" s="720">
        <f>SUM(K7)</f>
        <v>32</v>
      </c>
      <c r="L11" s="721">
        <f>SUM(L7,L10)</f>
        <v>215</v>
      </c>
    </row>
    <row r="12" spans="1:12" ht="21" customHeight="1" x14ac:dyDescent="0.25">
      <c r="A12" s="1542" t="s">
        <v>617</v>
      </c>
      <c r="B12" s="1545" t="s">
        <v>535</v>
      </c>
      <c r="C12" s="108" t="s">
        <v>614</v>
      </c>
      <c r="D12" s="109">
        <f>SUM(E12:L12)</f>
        <v>2487</v>
      </c>
      <c r="E12" s="110">
        <f>SUM(İLK.!P44)</f>
        <v>1977</v>
      </c>
      <c r="F12" s="110">
        <v>30</v>
      </c>
      <c r="G12" s="110">
        <v>171</v>
      </c>
      <c r="H12" s="110">
        <v>42</v>
      </c>
      <c r="I12" s="110">
        <v>19</v>
      </c>
      <c r="J12" s="110">
        <v>120</v>
      </c>
      <c r="K12" s="259">
        <v>14</v>
      </c>
      <c r="L12" s="111">
        <v>114</v>
      </c>
    </row>
    <row r="13" spans="1:12" ht="21" customHeight="1" x14ac:dyDescent="0.25">
      <c r="A13" s="1543"/>
      <c r="B13" s="1539"/>
      <c r="C13" s="102" t="s">
        <v>615</v>
      </c>
      <c r="D13" s="109">
        <f t="shared" ref="D13:D18" si="3">SUM(E13:L13)</f>
        <v>2417</v>
      </c>
      <c r="E13" s="104">
        <v>1920</v>
      </c>
      <c r="F13" s="104">
        <v>20</v>
      </c>
      <c r="G13" s="104">
        <v>159</v>
      </c>
      <c r="H13" s="104">
        <v>39</v>
      </c>
      <c r="I13" s="104">
        <v>18</v>
      </c>
      <c r="J13" s="104">
        <v>142</v>
      </c>
      <c r="K13" s="258">
        <v>15</v>
      </c>
      <c r="L13" s="105">
        <v>104</v>
      </c>
    </row>
    <row r="14" spans="1:12" ht="21" customHeight="1" x14ac:dyDescent="0.25">
      <c r="A14" s="1543"/>
      <c r="B14" s="1540"/>
      <c r="C14" s="709" t="s">
        <v>427</v>
      </c>
      <c r="D14" s="713">
        <f t="shared" si="3"/>
        <v>4904</v>
      </c>
      <c r="E14" s="711">
        <f>SUM(E12:E13)</f>
        <v>3897</v>
      </c>
      <c r="F14" s="711">
        <f t="shared" ref="F14:L14" si="4">SUM(F12:F13)</f>
        <v>50</v>
      </c>
      <c r="G14" s="711">
        <f t="shared" si="4"/>
        <v>330</v>
      </c>
      <c r="H14" s="711">
        <f t="shared" si="4"/>
        <v>81</v>
      </c>
      <c r="I14" s="711">
        <f t="shared" si="4"/>
        <v>37</v>
      </c>
      <c r="J14" s="711">
        <f t="shared" si="4"/>
        <v>262</v>
      </c>
      <c r="K14" s="711">
        <f t="shared" si="4"/>
        <v>29</v>
      </c>
      <c r="L14" s="711">
        <f t="shared" si="4"/>
        <v>218</v>
      </c>
    </row>
    <row r="15" spans="1:12" ht="21" customHeight="1" x14ac:dyDescent="0.25">
      <c r="A15" s="1543"/>
      <c r="B15" s="1539" t="s">
        <v>1030</v>
      </c>
      <c r="C15" s="102" t="s">
        <v>614</v>
      </c>
      <c r="D15" s="109">
        <f t="shared" si="3"/>
        <v>936</v>
      </c>
      <c r="E15" s="104">
        <f>SUM(İLK.!P118)</f>
        <v>601</v>
      </c>
      <c r="F15" s="104">
        <v>11</v>
      </c>
      <c r="G15" s="104">
        <v>84</v>
      </c>
      <c r="H15" s="104">
        <v>112</v>
      </c>
      <c r="I15" s="104">
        <v>56</v>
      </c>
      <c r="J15" s="104">
        <v>65</v>
      </c>
      <c r="K15" s="258"/>
      <c r="L15" s="105">
        <v>7</v>
      </c>
    </row>
    <row r="16" spans="1:12" ht="21" customHeight="1" x14ac:dyDescent="0.25">
      <c r="A16" s="1543"/>
      <c r="B16" s="1539"/>
      <c r="C16" s="102" t="s">
        <v>615</v>
      </c>
      <c r="D16" s="109">
        <f t="shared" si="3"/>
        <v>978</v>
      </c>
      <c r="E16" s="104">
        <v>634</v>
      </c>
      <c r="F16" s="104">
        <v>16</v>
      </c>
      <c r="G16" s="104">
        <v>94</v>
      </c>
      <c r="H16" s="104">
        <v>106</v>
      </c>
      <c r="I16" s="104">
        <v>67</v>
      </c>
      <c r="J16" s="104">
        <v>54</v>
      </c>
      <c r="K16" s="258"/>
      <c r="L16" s="105">
        <v>7</v>
      </c>
    </row>
    <row r="17" spans="1:12" ht="21" customHeight="1" x14ac:dyDescent="0.25">
      <c r="A17" s="1543"/>
      <c r="B17" s="1540"/>
      <c r="C17" s="709" t="s">
        <v>427</v>
      </c>
      <c r="D17" s="713">
        <f t="shared" si="3"/>
        <v>1914</v>
      </c>
      <c r="E17" s="711">
        <f>SUM(E15:E16)</f>
        <v>1235</v>
      </c>
      <c r="F17" s="711">
        <f t="shared" ref="F17:L17" si="5">SUM(F15:F16)</f>
        <v>27</v>
      </c>
      <c r="G17" s="711">
        <f t="shared" si="5"/>
        <v>178</v>
      </c>
      <c r="H17" s="711">
        <f t="shared" si="5"/>
        <v>218</v>
      </c>
      <c r="I17" s="711">
        <f t="shared" si="5"/>
        <v>123</v>
      </c>
      <c r="J17" s="711">
        <f t="shared" si="5"/>
        <v>119</v>
      </c>
      <c r="K17" s="711"/>
      <c r="L17" s="711">
        <f t="shared" si="5"/>
        <v>14</v>
      </c>
    </row>
    <row r="18" spans="1:12" ht="21" customHeight="1" thickBot="1" x14ac:dyDescent="0.3">
      <c r="A18" s="1544"/>
      <c r="B18" s="1541" t="s">
        <v>1032</v>
      </c>
      <c r="C18" s="1541"/>
      <c r="D18" s="722">
        <f t="shared" si="3"/>
        <v>6818</v>
      </c>
      <c r="E18" s="720">
        <f>SUM(E17,E14)</f>
        <v>5132</v>
      </c>
      <c r="F18" s="720">
        <f t="shared" ref="F18:L18" si="6">SUM(F17,F14)</f>
        <v>77</v>
      </c>
      <c r="G18" s="720">
        <f t="shared" si="6"/>
        <v>508</v>
      </c>
      <c r="H18" s="720">
        <f t="shared" si="6"/>
        <v>299</v>
      </c>
      <c r="I18" s="720">
        <f t="shared" si="6"/>
        <v>160</v>
      </c>
      <c r="J18" s="720">
        <f t="shared" si="6"/>
        <v>381</v>
      </c>
      <c r="K18" s="720">
        <f t="shared" si="6"/>
        <v>29</v>
      </c>
      <c r="L18" s="720">
        <f t="shared" si="6"/>
        <v>232</v>
      </c>
    </row>
    <row r="19" spans="1:12" ht="21" customHeight="1" x14ac:dyDescent="0.25">
      <c r="A19" s="1546" t="s">
        <v>618</v>
      </c>
      <c r="B19" s="1542" t="s">
        <v>535</v>
      </c>
      <c r="C19" s="108" t="s">
        <v>614</v>
      </c>
      <c r="D19" s="109">
        <f>SUM(E19:L19)</f>
        <v>2482</v>
      </c>
      <c r="E19" s="110">
        <f>SUM(İLK.!T44)</f>
        <v>2002</v>
      </c>
      <c r="F19" s="110">
        <v>25</v>
      </c>
      <c r="G19" s="110">
        <f>SUM(İLK.!T150)</f>
        <v>162</v>
      </c>
      <c r="H19" s="110">
        <f>SUM(İLK.!T168)</f>
        <v>34</v>
      </c>
      <c r="I19" s="110">
        <f>SUM(İLK.!T187)</f>
        <v>20</v>
      </c>
      <c r="J19" s="110">
        <f>SUM(İLK.!T205)</f>
        <v>115</v>
      </c>
      <c r="K19" s="259">
        <f>SUM(İLK.!T225)</f>
        <v>16</v>
      </c>
      <c r="L19" s="111">
        <f>SUM(İLK.!T232)</f>
        <v>108</v>
      </c>
    </row>
    <row r="20" spans="1:12" ht="21" customHeight="1" x14ac:dyDescent="0.25">
      <c r="A20" s="1546"/>
      <c r="B20" s="1543"/>
      <c r="C20" s="102" t="s">
        <v>615</v>
      </c>
      <c r="D20" s="109">
        <f t="shared" ref="D20:D25" si="7">SUM(E20:L20)</f>
        <v>2193</v>
      </c>
      <c r="E20" s="104">
        <v>1744</v>
      </c>
      <c r="F20" s="104">
        <v>36</v>
      </c>
      <c r="G20" s="104">
        <v>136</v>
      </c>
      <c r="H20" s="104">
        <v>42</v>
      </c>
      <c r="I20" s="104">
        <v>19</v>
      </c>
      <c r="J20" s="104">
        <v>117</v>
      </c>
      <c r="K20" s="258">
        <v>20</v>
      </c>
      <c r="L20" s="105">
        <v>79</v>
      </c>
    </row>
    <row r="21" spans="1:12" ht="21" customHeight="1" x14ac:dyDescent="0.25">
      <c r="A21" s="1546"/>
      <c r="B21" s="1548"/>
      <c r="C21" s="709" t="s">
        <v>427</v>
      </c>
      <c r="D21" s="713">
        <f t="shared" si="7"/>
        <v>4675</v>
      </c>
      <c r="E21" s="711">
        <f>SUM(E19:E20)</f>
        <v>3746</v>
      </c>
      <c r="F21" s="711">
        <f t="shared" ref="F21:L21" si="8">SUM(F19:F20)</f>
        <v>61</v>
      </c>
      <c r="G21" s="711">
        <f t="shared" si="8"/>
        <v>298</v>
      </c>
      <c r="H21" s="711">
        <f t="shared" si="8"/>
        <v>76</v>
      </c>
      <c r="I21" s="711">
        <f t="shared" si="8"/>
        <v>39</v>
      </c>
      <c r="J21" s="711">
        <f t="shared" si="8"/>
        <v>232</v>
      </c>
      <c r="K21" s="711">
        <f t="shared" si="8"/>
        <v>36</v>
      </c>
      <c r="L21" s="711">
        <f t="shared" si="8"/>
        <v>187</v>
      </c>
    </row>
    <row r="22" spans="1:12" ht="21" customHeight="1" x14ac:dyDescent="0.25">
      <c r="A22" s="1547"/>
      <c r="B22" s="1543" t="s">
        <v>1030</v>
      </c>
      <c r="C22" s="102" t="s">
        <v>614</v>
      </c>
      <c r="D22" s="109">
        <f t="shared" si="7"/>
        <v>965</v>
      </c>
      <c r="E22" s="104">
        <f>SUM(İLK.!T118)</f>
        <v>609</v>
      </c>
      <c r="F22" s="104">
        <f>SUM(İLK.!T124)</f>
        <v>13</v>
      </c>
      <c r="G22" s="104">
        <v>104</v>
      </c>
      <c r="H22" s="104">
        <f>SUM(İLK.!T182)</f>
        <v>109</v>
      </c>
      <c r="I22" s="104">
        <f>SUM(İLK.!T197)</f>
        <v>60</v>
      </c>
      <c r="J22" s="104">
        <f>SUM(İLK.!T223)</f>
        <v>67</v>
      </c>
      <c r="K22" s="258"/>
      <c r="L22" s="105">
        <f>SUM(İLK.!T234)</f>
        <v>3</v>
      </c>
    </row>
    <row r="23" spans="1:12" ht="21" customHeight="1" x14ac:dyDescent="0.25">
      <c r="A23" s="1547"/>
      <c r="B23" s="1543"/>
      <c r="C23" s="102" t="s">
        <v>615</v>
      </c>
      <c r="D23" s="109">
        <f t="shared" si="7"/>
        <v>905</v>
      </c>
      <c r="E23" s="104">
        <v>566</v>
      </c>
      <c r="F23" s="104">
        <v>18</v>
      </c>
      <c r="G23" s="104">
        <v>77</v>
      </c>
      <c r="H23" s="104">
        <v>115</v>
      </c>
      <c r="I23" s="104">
        <v>64</v>
      </c>
      <c r="J23" s="104">
        <v>58</v>
      </c>
      <c r="K23" s="258"/>
      <c r="L23" s="105">
        <v>7</v>
      </c>
    </row>
    <row r="24" spans="1:12" ht="21" customHeight="1" x14ac:dyDescent="0.25">
      <c r="A24" s="1547"/>
      <c r="B24" s="1548"/>
      <c r="C24" s="709" t="s">
        <v>427</v>
      </c>
      <c r="D24" s="713">
        <f t="shared" si="7"/>
        <v>1870</v>
      </c>
      <c r="E24" s="711">
        <f>SUM(E22:E23)</f>
        <v>1175</v>
      </c>
      <c r="F24" s="711">
        <f t="shared" ref="F24:L24" si="9">SUM(F22:F23)</f>
        <v>31</v>
      </c>
      <c r="G24" s="711">
        <f t="shared" si="9"/>
        <v>181</v>
      </c>
      <c r="H24" s="711">
        <f t="shared" si="9"/>
        <v>224</v>
      </c>
      <c r="I24" s="711">
        <f t="shared" si="9"/>
        <v>124</v>
      </c>
      <c r="J24" s="711">
        <f t="shared" si="9"/>
        <v>125</v>
      </c>
      <c r="K24" s="711"/>
      <c r="L24" s="711">
        <f t="shared" si="9"/>
        <v>10</v>
      </c>
    </row>
    <row r="25" spans="1:12" ht="21" customHeight="1" thickBot="1" x14ac:dyDescent="0.3">
      <c r="A25" s="1527"/>
      <c r="B25" s="1541" t="s">
        <v>1032</v>
      </c>
      <c r="C25" s="1541"/>
      <c r="D25" s="723">
        <f t="shared" si="7"/>
        <v>6545</v>
      </c>
      <c r="E25" s="724">
        <f>SUM(E24,E21)</f>
        <v>4921</v>
      </c>
      <c r="F25" s="724">
        <f t="shared" ref="F25:L25" si="10">SUM(F24,F21)</f>
        <v>92</v>
      </c>
      <c r="G25" s="724">
        <f t="shared" si="10"/>
        <v>479</v>
      </c>
      <c r="H25" s="724">
        <f t="shared" si="10"/>
        <v>300</v>
      </c>
      <c r="I25" s="724">
        <f t="shared" si="10"/>
        <v>163</v>
      </c>
      <c r="J25" s="724">
        <f t="shared" si="10"/>
        <v>357</v>
      </c>
      <c r="K25" s="724">
        <f t="shared" si="10"/>
        <v>36</v>
      </c>
      <c r="L25" s="724">
        <f t="shared" si="10"/>
        <v>197</v>
      </c>
    </row>
    <row r="26" spans="1:12" ht="21" customHeight="1" x14ac:dyDescent="0.25">
      <c r="A26" s="1549" t="s">
        <v>619</v>
      </c>
      <c r="B26" s="1532" t="s">
        <v>535</v>
      </c>
      <c r="C26" s="98" t="s">
        <v>614</v>
      </c>
      <c r="D26" s="99">
        <f>SUM(E26:L26)</f>
        <v>2302</v>
      </c>
      <c r="E26" s="100">
        <f>SUM(İLK.!X44)</f>
        <v>1801</v>
      </c>
      <c r="F26" s="100">
        <f>SUM(İLK.!X121)</f>
        <v>30</v>
      </c>
      <c r="G26" s="100">
        <f>SUM(İLK.!X150)</f>
        <v>163</v>
      </c>
      <c r="H26" s="100">
        <f>SUM(İLK.!X168)</f>
        <v>39</v>
      </c>
      <c r="I26" s="100">
        <f>SUM(İLK.!X187)</f>
        <v>16</v>
      </c>
      <c r="J26" s="100">
        <f>SUM(İLK.!X205)</f>
        <v>159</v>
      </c>
      <c r="K26" s="100">
        <f>SUM(İLK.!X226)</f>
        <v>12</v>
      </c>
      <c r="L26" s="101">
        <v>82</v>
      </c>
    </row>
    <row r="27" spans="1:12" ht="21" customHeight="1" x14ac:dyDescent="0.25">
      <c r="A27" s="1543"/>
      <c r="B27" s="1539"/>
      <c r="C27" s="102" t="s">
        <v>615</v>
      </c>
      <c r="D27" s="103">
        <f t="shared" ref="D27:D32" si="11">SUM(E27:L27)</f>
        <v>2158</v>
      </c>
      <c r="E27" s="104">
        <v>1701</v>
      </c>
      <c r="F27" s="104">
        <v>24</v>
      </c>
      <c r="G27" s="104">
        <v>164</v>
      </c>
      <c r="H27" s="104">
        <v>36</v>
      </c>
      <c r="I27" s="104">
        <v>9</v>
      </c>
      <c r="J27" s="104">
        <v>121</v>
      </c>
      <c r="K27" s="104">
        <v>16</v>
      </c>
      <c r="L27" s="105">
        <v>87</v>
      </c>
    </row>
    <row r="28" spans="1:12" ht="21" customHeight="1" x14ac:dyDescent="0.25">
      <c r="A28" s="1543"/>
      <c r="B28" s="1540"/>
      <c r="C28" s="709" t="s">
        <v>427</v>
      </c>
      <c r="D28" s="710">
        <f t="shared" si="11"/>
        <v>4460</v>
      </c>
      <c r="E28" s="711">
        <f>SUM(E26:E27)</f>
        <v>3502</v>
      </c>
      <c r="F28" s="711">
        <f t="shared" ref="F28:L28" si="12">SUM(F26:F27)</f>
        <v>54</v>
      </c>
      <c r="G28" s="711">
        <f t="shared" si="12"/>
        <v>327</v>
      </c>
      <c r="H28" s="711">
        <f t="shared" si="12"/>
        <v>75</v>
      </c>
      <c r="I28" s="711">
        <f t="shared" si="12"/>
        <v>25</v>
      </c>
      <c r="J28" s="711">
        <f t="shared" si="12"/>
        <v>280</v>
      </c>
      <c r="K28" s="711">
        <f t="shared" si="12"/>
        <v>28</v>
      </c>
      <c r="L28" s="712">
        <f t="shared" si="12"/>
        <v>169</v>
      </c>
    </row>
    <row r="29" spans="1:12" ht="21" customHeight="1" x14ac:dyDescent="0.25">
      <c r="A29" s="1543"/>
      <c r="B29" s="1543" t="s">
        <v>1030</v>
      </c>
      <c r="C29" s="102" t="s">
        <v>614</v>
      </c>
      <c r="D29" s="103">
        <f t="shared" si="11"/>
        <v>895</v>
      </c>
      <c r="E29" s="104">
        <f>SUM(İLK.!X118)</f>
        <v>566</v>
      </c>
      <c r="F29" s="104">
        <f>SUM(İLK.!X124)</f>
        <v>23</v>
      </c>
      <c r="G29" s="104">
        <f>SUM(İLK.!X162)</f>
        <v>75</v>
      </c>
      <c r="H29" s="104">
        <f>SUM(İLK.!X182)</f>
        <v>101</v>
      </c>
      <c r="I29" s="104">
        <v>64</v>
      </c>
      <c r="J29" s="104">
        <f>SUM(İLK.!X223)</f>
        <v>62</v>
      </c>
      <c r="K29" s="104"/>
      <c r="L29" s="105">
        <f>SUM(İLK.!X234)</f>
        <v>4</v>
      </c>
    </row>
    <row r="30" spans="1:12" ht="21" customHeight="1" x14ac:dyDescent="0.25">
      <c r="A30" s="1543"/>
      <c r="B30" s="1543"/>
      <c r="C30" s="102" t="s">
        <v>615</v>
      </c>
      <c r="D30" s="103">
        <f t="shared" si="11"/>
        <v>856</v>
      </c>
      <c r="E30" s="104">
        <v>542</v>
      </c>
      <c r="F30" s="104">
        <v>19</v>
      </c>
      <c r="G30" s="104">
        <v>84</v>
      </c>
      <c r="H30" s="104">
        <v>82</v>
      </c>
      <c r="I30" s="104">
        <v>62</v>
      </c>
      <c r="J30" s="104">
        <v>65</v>
      </c>
      <c r="K30" s="104"/>
      <c r="L30" s="105">
        <v>2</v>
      </c>
    </row>
    <row r="31" spans="1:12" ht="21" customHeight="1" x14ac:dyDescent="0.25">
      <c r="A31" s="1543"/>
      <c r="B31" s="1548"/>
      <c r="C31" s="709" t="s">
        <v>427</v>
      </c>
      <c r="D31" s="710">
        <f t="shared" si="11"/>
        <v>1751</v>
      </c>
      <c r="E31" s="711">
        <f>SUM(E29:E30)</f>
        <v>1108</v>
      </c>
      <c r="F31" s="711">
        <f t="shared" ref="F31:L31" si="13">SUM(F29:F30)</f>
        <v>42</v>
      </c>
      <c r="G31" s="711">
        <f t="shared" si="13"/>
        <v>159</v>
      </c>
      <c r="H31" s="711">
        <f t="shared" si="13"/>
        <v>183</v>
      </c>
      <c r="I31" s="711">
        <f t="shared" si="13"/>
        <v>126</v>
      </c>
      <c r="J31" s="711">
        <f t="shared" si="13"/>
        <v>127</v>
      </c>
      <c r="K31" s="711"/>
      <c r="L31" s="712">
        <f t="shared" si="13"/>
        <v>6</v>
      </c>
    </row>
    <row r="32" spans="1:12" ht="21" customHeight="1" thickBot="1" x14ac:dyDescent="0.3">
      <c r="A32" s="1550"/>
      <c r="B32" s="1541" t="s">
        <v>1032</v>
      </c>
      <c r="C32" s="1541"/>
      <c r="D32" s="725">
        <f t="shared" si="11"/>
        <v>6211</v>
      </c>
      <c r="E32" s="724">
        <f>SUM(E31,E28)</f>
        <v>4610</v>
      </c>
      <c r="F32" s="724">
        <f t="shared" ref="F32:L32" si="14">SUM(F31,F28)</f>
        <v>96</v>
      </c>
      <c r="G32" s="724">
        <f t="shared" si="14"/>
        <v>486</v>
      </c>
      <c r="H32" s="724">
        <f t="shared" si="14"/>
        <v>258</v>
      </c>
      <c r="I32" s="724">
        <f t="shared" si="14"/>
        <v>151</v>
      </c>
      <c r="J32" s="724">
        <f t="shared" si="14"/>
        <v>407</v>
      </c>
      <c r="K32" s="724">
        <f t="shared" si="14"/>
        <v>28</v>
      </c>
      <c r="L32" s="726">
        <f t="shared" si="14"/>
        <v>175</v>
      </c>
    </row>
    <row r="33" spans="1:12" ht="21" customHeight="1" x14ac:dyDescent="0.25">
      <c r="A33" s="1551" t="s">
        <v>620</v>
      </c>
      <c r="B33" s="1554" t="s">
        <v>535</v>
      </c>
      <c r="C33" s="727" t="s">
        <v>614</v>
      </c>
      <c r="D33" s="728">
        <f>SUM(D5,D12,D19,D26)</f>
        <v>9894</v>
      </c>
      <c r="E33" s="728">
        <f t="shared" ref="E33:L33" si="15">SUM(E5,E12,E19,E26)</f>
        <v>7874</v>
      </c>
      <c r="F33" s="728">
        <f t="shared" si="15"/>
        <v>114</v>
      </c>
      <c r="G33" s="728">
        <f t="shared" si="15"/>
        <v>662</v>
      </c>
      <c r="H33" s="728">
        <f t="shared" si="15"/>
        <v>157</v>
      </c>
      <c r="I33" s="728">
        <f t="shared" si="15"/>
        <v>69</v>
      </c>
      <c r="J33" s="728">
        <f t="shared" si="15"/>
        <v>538</v>
      </c>
      <c r="K33" s="728">
        <f t="shared" si="15"/>
        <v>56</v>
      </c>
      <c r="L33" s="729">
        <f t="shared" si="15"/>
        <v>424</v>
      </c>
    </row>
    <row r="34" spans="1:12" ht="21" customHeight="1" x14ac:dyDescent="0.25">
      <c r="A34" s="1552"/>
      <c r="B34" s="1555"/>
      <c r="C34" s="730" t="s">
        <v>615</v>
      </c>
      <c r="D34" s="731">
        <f t="shared" ref="D34:L39" si="16">SUM(D6,D13,D20,D27)</f>
        <v>9208</v>
      </c>
      <c r="E34" s="731">
        <f t="shared" si="16"/>
        <v>7308</v>
      </c>
      <c r="F34" s="731">
        <f t="shared" si="16"/>
        <v>102</v>
      </c>
      <c r="G34" s="731">
        <f t="shared" si="16"/>
        <v>633</v>
      </c>
      <c r="H34" s="731">
        <f t="shared" si="16"/>
        <v>170</v>
      </c>
      <c r="I34" s="731">
        <f t="shared" si="16"/>
        <v>67</v>
      </c>
      <c r="J34" s="731">
        <f t="shared" si="16"/>
        <v>508</v>
      </c>
      <c r="K34" s="731">
        <f t="shared" si="16"/>
        <v>69</v>
      </c>
      <c r="L34" s="732">
        <f t="shared" si="16"/>
        <v>351</v>
      </c>
    </row>
    <row r="35" spans="1:12" ht="21" customHeight="1" x14ac:dyDescent="0.25">
      <c r="A35" s="1552"/>
      <c r="B35" s="1555"/>
      <c r="C35" s="730" t="s">
        <v>427</v>
      </c>
      <c r="D35" s="731">
        <f t="shared" si="16"/>
        <v>19102</v>
      </c>
      <c r="E35" s="731">
        <f t="shared" si="16"/>
        <v>15182</v>
      </c>
      <c r="F35" s="731">
        <f t="shared" si="16"/>
        <v>216</v>
      </c>
      <c r="G35" s="731">
        <f t="shared" si="16"/>
        <v>1295</v>
      </c>
      <c r="H35" s="731">
        <f t="shared" si="16"/>
        <v>327</v>
      </c>
      <c r="I35" s="731">
        <f t="shared" si="16"/>
        <v>136</v>
      </c>
      <c r="J35" s="731">
        <f t="shared" si="16"/>
        <v>1046</v>
      </c>
      <c r="K35" s="731">
        <f t="shared" si="16"/>
        <v>125</v>
      </c>
      <c r="L35" s="732">
        <f t="shared" si="16"/>
        <v>775</v>
      </c>
    </row>
    <row r="36" spans="1:12" ht="21" customHeight="1" x14ac:dyDescent="0.25">
      <c r="A36" s="1552"/>
      <c r="B36" s="1555" t="s">
        <v>1030</v>
      </c>
      <c r="C36" s="730" t="s">
        <v>614</v>
      </c>
      <c r="D36" s="731">
        <f t="shared" si="16"/>
        <v>3733</v>
      </c>
      <c r="E36" s="731">
        <f t="shared" si="16"/>
        <v>2347</v>
      </c>
      <c r="F36" s="731">
        <f t="shared" si="16"/>
        <v>59</v>
      </c>
      <c r="G36" s="731">
        <f t="shared" si="16"/>
        <v>349</v>
      </c>
      <c r="H36" s="731">
        <f t="shared" si="16"/>
        <v>440</v>
      </c>
      <c r="I36" s="731">
        <f t="shared" si="16"/>
        <v>257</v>
      </c>
      <c r="J36" s="731">
        <f t="shared" si="16"/>
        <v>261</v>
      </c>
      <c r="K36" s="731"/>
      <c r="L36" s="732">
        <f t="shared" si="16"/>
        <v>20</v>
      </c>
    </row>
    <row r="37" spans="1:12" ht="21" customHeight="1" x14ac:dyDescent="0.25">
      <c r="A37" s="1552"/>
      <c r="B37" s="1555"/>
      <c r="C37" s="730" t="s">
        <v>615</v>
      </c>
      <c r="D37" s="731">
        <f t="shared" si="16"/>
        <v>3685</v>
      </c>
      <c r="E37" s="731">
        <f t="shared" si="16"/>
        <v>2319</v>
      </c>
      <c r="F37" s="731">
        <f t="shared" si="16"/>
        <v>71</v>
      </c>
      <c r="G37" s="731">
        <f t="shared" si="16"/>
        <v>341</v>
      </c>
      <c r="H37" s="731">
        <f t="shared" si="16"/>
        <v>425</v>
      </c>
      <c r="I37" s="731">
        <f t="shared" si="16"/>
        <v>263</v>
      </c>
      <c r="J37" s="731">
        <f t="shared" si="16"/>
        <v>242</v>
      </c>
      <c r="K37" s="731"/>
      <c r="L37" s="732">
        <f t="shared" si="16"/>
        <v>24</v>
      </c>
    </row>
    <row r="38" spans="1:12" ht="21" customHeight="1" x14ac:dyDescent="0.25">
      <c r="A38" s="1552"/>
      <c r="B38" s="1555"/>
      <c r="C38" s="730" t="s">
        <v>427</v>
      </c>
      <c r="D38" s="731">
        <f t="shared" si="16"/>
        <v>7418</v>
      </c>
      <c r="E38" s="731">
        <f t="shared" si="16"/>
        <v>4666</v>
      </c>
      <c r="F38" s="731">
        <f t="shared" si="16"/>
        <v>130</v>
      </c>
      <c r="G38" s="731">
        <f t="shared" si="16"/>
        <v>690</v>
      </c>
      <c r="H38" s="731">
        <f t="shared" si="16"/>
        <v>865</v>
      </c>
      <c r="I38" s="731">
        <f t="shared" si="16"/>
        <v>520</v>
      </c>
      <c r="J38" s="731">
        <f t="shared" si="16"/>
        <v>503</v>
      </c>
      <c r="K38" s="731"/>
      <c r="L38" s="732">
        <f t="shared" si="16"/>
        <v>44</v>
      </c>
    </row>
    <row r="39" spans="1:12" ht="21" customHeight="1" thickBot="1" x14ac:dyDescent="0.3">
      <c r="A39" s="1553"/>
      <c r="B39" s="1556" t="s">
        <v>1032</v>
      </c>
      <c r="C39" s="1556"/>
      <c r="D39" s="733">
        <f t="shared" si="16"/>
        <v>26520</v>
      </c>
      <c r="E39" s="733">
        <f t="shared" si="16"/>
        <v>19848</v>
      </c>
      <c r="F39" s="733">
        <f t="shared" si="16"/>
        <v>346</v>
      </c>
      <c r="G39" s="733">
        <f t="shared" si="16"/>
        <v>1985</v>
      </c>
      <c r="H39" s="733">
        <f t="shared" si="16"/>
        <v>1192</v>
      </c>
      <c r="I39" s="733">
        <f t="shared" si="16"/>
        <v>656</v>
      </c>
      <c r="J39" s="733">
        <f t="shared" si="16"/>
        <v>1549</v>
      </c>
      <c r="K39" s="733">
        <f t="shared" si="16"/>
        <v>125</v>
      </c>
      <c r="L39" s="734">
        <f t="shared" si="16"/>
        <v>819</v>
      </c>
    </row>
    <row r="40" spans="1:12" ht="23.25" customHeight="1" x14ac:dyDescent="0.25">
      <c r="A40" s="1542" t="s">
        <v>621</v>
      </c>
      <c r="B40" s="1545" t="s">
        <v>535</v>
      </c>
      <c r="C40" s="108" t="s">
        <v>614</v>
      </c>
      <c r="D40" s="109">
        <f>SUM(E40:L40)</f>
        <v>2452</v>
      </c>
      <c r="E40" s="109">
        <f>SUM(ORTOK.!K44)</f>
        <v>1889</v>
      </c>
      <c r="F40" s="110">
        <f>SUM(ORTOK.!K88)</f>
        <v>23</v>
      </c>
      <c r="G40" s="110">
        <f>SUM(ORTOK.!K104)</f>
        <v>178</v>
      </c>
      <c r="H40" s="110">
        <f>SUM(ORTOK.!K115)</f>
        <v>41</v>
      </c>
      <c r="I40" s="110">
        <f>SUM(ORTOK.!K128)</f>
        <v>23</v>
      </c>
      <c r="J40" s="110">
        <f>SUM(ORTOK.!K142)</f>
        <v>178</v>
      </c>
      <c r="K40" s="259">
        <f>SUM(ORTOK.!K154)</f>
        <v>16</v>
      </c>
      <c r="L40" s="111">
        <f>SUM(ORTOK.!K159)</f>
        <v>104</v>
      </c>
    </row>
    <row r="41" spans="1:12" ht="23.25" customHeight="1" x14ac:dyDescent="0.25">
      <c r="A41" s="1543"/>
      <c r="B41" s="1539"/>
      <c r="C41" s="102" t="s">
        <v>615</v>
      </c>
      <c r="D41" s="109">
        <f t="shared" ref="D41:D46" si="17">SUM(E41:L41)</f>
        <v>2348</v>
      </c>
      <c r="E41" s="103">
        <v>1814</v>
      </c>
      <c r="F41" s="104">
        <v>28</v>
      </c>
      <c r="G41" s="104">
        <v>171</v>
      </c>
      <c r="H41" s="104">
        <v>38</v>
      </c>
      <c r="I41" s="104">
        <v>36</v>
      </c>
      <c r="J41" s="104">
        <v>138</v>
      </c>
      <c r="K41" s="258">
        <v>18</v>
      </c>
      <c r="L41" s="105">
        <v>105</v>
      </c>
    </row>
    <row r="42" spans="1:12" ht="23.25" customHeight="1" x14ac:dyDescent="0.25">
      <c r="A42" s="1543"/>
      <c r="B42" s="1540"/>
      <c r="C42" s="709" t="s">
        <v>427</v>
      </c>
      <c r="D42" s="713">
        <f t="shared" si="17"/>
        <v>4800</v>
      </c>
      <c r="E42" s="711">
        <f>SUM(E40:E41)</f>
        <v>3703</v>
      </c>
      <c r="F42" s="711">
        <f t="shared" ref="F42:L42" si="18">SUM(F40:F41)</f>
        <v>51</v>
      </c>
      <c r="G42" s="711">
        <f t="shared" si="18"/>
        <v>349</v>
      </c>
      <c r="H42" s="711">
        <f t="shared" si="18"/>
        <v>79</v>
      </c>
      <c r="I42" s="711">
        <f t="shared" si="18"/>
        <v>59</v>
      </c>
      <c r="J42" s="711">
        <f t="shared" si="18"/>
        <v>316</v>
      </c>
      <c r="K42" s="711">
        <f t="shared" si="18"/>
        <v>34</v>
      </c>
      <c r="L42" s="711">
        <f t="shared" si="18"/>
        <v>209</v>
      </c>
    </row>
    <row r="43" spans="1:12" ht="23.25" customHeight="1" x14ac:dyDescent="0.25">
      <c r="A43" s="1543"/>
      <c r="B43" s="1543" t="s">
        <v>1030</v>
      </c>
      <c r="C43" s="102" t="s">
        <v>614</v>
      </c>
      <c r="D43" s="109">
        <f t="shared" si="17"/>
        <v>910</v>
      </c>
      <c r="E43" s="104">
        <f>SUM(ORTOK.!K84)</f>
        <v>564</v>
      </c>
      <c r="F43" s="104">
        <f>SUM(ORTOK.!K91)</f>
        <v>20</v>
      </c>
      <c r="G43" s="104">
        <f>SUM(ORTOK.!K111)</f>
        <v>72</v>
      </c>
      <c r="H43" s="104">
        <f>SUM(ORTOK.!K124)</f>
        <v>128</v>
      </c>
      <c r="I43" s="104">
        <f>SUM(ORTOK.!K133)</f>
        <v>53</v>
      </c>
      <c r="J43" s="104">
        <f>SUM(ORTOK.!K150)</f>
        <v>63</v>
      </c>
      <c r="K43" s="258"/>
      <c r="L43" s="105">
        <f>SUM(ORTOK.!K161)</f>
        <v>10</v>
      </c>
    </row>
    <row r="44" spans="1:12" ht="23.25" customHeight="1" x14ac:dyDescent="0.25">
      <c r="A44" s="1543"/>
      <c r="B44" s="1543"/>
      <c r="C44" s="102" t="s">
        <v>615</v>
      </c>
      <c r="D44" s="109">
        <f t="shared" si="17"/>
        <v>882</v>
      </c>
      <c r="E44" s="104">
        <v>534</v>
      </c>
      <c r="F44" s="104">
        <v>21</v>
      </c>
      <c r="G44" s="104">
        <v>89</v>
      </c>
      <c r="H44" s="104">
        <v>118</v>
      </c>
      <c r="I44" s="104">
        <v>51</v>
      </c>
      <c r="J44" s="104">
        <v>60</v>
      </c>
      <c r="K44" s="258"/>
      <c r="L44" s="105">
        <v>9</v>
      </c>
    </row>
    <row r="45" spans="1:12" ht="23.25" customHeight="1" x14ac:dyDescent="0.25">
      <c r="A45" s="1543"/>
      <c r="B45" s="1548"/>
      <c r="C45" s="709" t="s">
        <v>427</v>
      </c>
      <c r="D45" s="713">
        <f t="shared" si="17"/>
        <v>1792</v>
      </c>
      <c r="E45" s="711">
        <f>SUM(E43:E44)</f>
        <v>1098</v>
      </c>
      <c r="F45" s="711">
        <f t="shared" ref="F45:L45" si="19">SUM(F43:F44)</f>
        <v>41</v>
      </c>
      <c r="G45" s="711">
        <f t="shared" si="19"/>
        <v>161</v>
      </c>
      <c r="H45" s="711">
        <f t="shared" si="19"/>
        <v>246</v>
      </c>
      <c r="I45" s="711">
        <f t="shared" si="19"/>
        <v>104</v>
      </c>
      <c r="J45" s="711">
        <f t="shared" si="19"/>
        <v>123</v>
      </c>
      <c r="K45" s="711"/>
      <c r="L45" s="711">
        <f t="shared" si="19"/>
        <v>19</v>
      </c>
    </row>
    <row r="46" spans="1:12" ht="23.25" customHeight="1" thickBot="1" x14ac:dyDescent="0.3">
      <c r="A46" s="1550"/>
      <c r="B46" s="1557" t="s">
        <v>1031</v>
      </c>
      <c r="C46" s="1557"/>
      <c r="D46" s="723">
        <f t="shared" si="17"/>
        <v>6592</v>
      </c>
      <c r="E46" s="724">
        <f>SUM(E45,E42)</f>
        <v>4801</v>
      </c>
      <c r="F46" s="724">
        <f t="shared" ref="F46:L46" si="20">SUM(F45,F42)</f>
        <v>92</v>
      </c>
      <c r="G46" s="724">
        <f t="shared" si="20"/>
        <v>510</v>
      </c>
      <c r="H46" s="724">
        <f t="shared" si="20"/>
        <v>325</v>
      </c>
      <c r="I46" s="724">
        <f t="shared" si="20"/>
        <v>163</v>
      </c>
      <c r="J46" s="724">
        <f t="shared" si="20"/>
        <v>439</v>
      </c>
      <c r="K46" s="724">
        <f t="shared" si="20"/>
        <v>34</v>
      </c>
      <c r="L46" s="724">
        <f t="shared" si="20"/>
        <v>228</v>
      </c>
    </row>
    <row r="47" spans="1:12" ht="21" customHeight="1" x14ac:dyDescent="0.25">
      <c r="A47" s="1549" t="s">
        <v>622</v>
      </c>
      <c r="B47" s="1532" t="s">
        <v>535</v>
      </c>
      <c r="C47" s="98" t="s">
        <v>614</v>
      </c>
      <c r="D47" s="99">
        <f>SUM(E47:L47)</f>
        <v>3478</v>
      </c>
      <c r="E47" s="100">
        <f>SUM(ORTOK.!O44)</f>
        <v>2600</v>
      </c>
      <c r="F47" s="100">
        <f>SUM(ORTOK.!O88)</f>
        <v>43</v>
      </c>
      <c r="G47" s="100">
        <f>SUM(ORTOK.!O104)</f>
        <v>276</v>
      </c>
      <c r="H47" s="100">
        <f>SUM(ORTOK.!O115)</f>
        <v>59</v>
      </c>
      <c r="I47" s="100">
        <f>SUM(ORTOK.!O128)</f>
        <v>38</v>
      </c>
      <c r="J47" s="100">
        <f>SUM(ORTOK.!O142)</f>
        <v>291</v>
      </c>
      <c r="K47" s="100">
        <f>SUM(ORTOK.!O154)</f>
        <v>23</v>
      </c>
      <c r="L47" s="101">
        <f>SUM(ORTOK.!O159)</f>
        <v>148</v>
      </c>
    </row>
    <row r="48" spans="1:12" ht="21" customHeight="1" x14ac:dyDescent="0.25">
      <c r="A48" s="1543"/>
      <c r="B48" s="1539"/>
      <c r="C48" s="102" t="s">
        <v>615</v>
      </c>
      <c r="D48" s="103">
        <f t="shared" ref="D48:D53" si="21">SUM(E48:L48)</f>
        <v>3172</v>
      </c>
      <c r="E48" s="104">
        <v>2395</v>
      </c>
      <c r="F48" s="104">
        <v>32</v>
      </c>
      <c r="G48" s="104">
        <v>253</v>
      </c>
      <c r="H48" s="104">
        <v>60</v>
      </c>
      <c r="I48" s="104">
        <v>41</v>
      </c>
      <c r="J48" s="104">
        <v>219</v>
      </c>
      <c r="K48" s="104">
        <v>25</v>
      </c>
      <c r="L48" s="105">
        <v>147</v>
      </c>
    </row>
    <row r="49" spans="1:12" ht="23.25" customHeight="1" x14ac:dyDescent="0.25">
      <c r="A49" s="1543"/>
      <c r="B49" s="1540"/>
      <c r="C49" s="709" t="s">
        <v>427</v>
      </c>
      <c r="D49" s="710">
        <f t="shared" si="21"/>
        <v>6650</v>
      </c>
      <c r="E49" s="711">
        <f>SUM(E47:E48)</f>
        <v>4995</v>
      </c>
      <c r="F49" s="711">
        <f t="shared" ref="F49:L49" si="22">SUM(F47:F48)</f>
        <v>75</v>
      </c>
      <c r="G49" s="711">
        <f t="shared" si="22"/>
        <v>529</v>
      </c>
      <c r="H49" s="711">
        <f t="shared" si="22"/>
        <v>119</v>
      </c>
      <c r="I49" s="711">
        <f t="shared" si="22"/>
        <v>79</v>
      </c>
      <c r="J49" s="711">
        <f t="shared" si="22"/>
        <v>510</v>
      </c>
      <c r="K49" s="711">
        <f t="shared" si="22"/>
        <v>48</v>
      </c>
      <c r="L49" s="712">
        <f t="shared" si="22"/>
        <v>295</v>
      </c>
    </row>
    <row r="50" spans="1:12" ht="21.75" customHeight="1" x14ac:dyDescent="0.25">
      <c r="A50" s="1543"/>
      <c r="B50" s="1543" t="s">
        <v>1030</v>
      </c>
      <c r="C50" s="102" t="s">
        <v>614</v>
      </c>
      <c r="D50" s="103">
        <f t="shared" si="21"/>
        <v>1281</v>
      </c>
      <c r="E50" s="104">
        <f>SUM(ORTOK.!O84)</f>
        <v>788</v>
      </c>
      <c r="F50" s="104">
        <f>SUM(ORTOK.!O91)</f>
        <v>28</v>
      </c>
      <c r="G50" s="104">
        <f>SUM(ORTOK.!O111)</f>
        <v>132</v>
      </c>
      <c r="H50" s="104">
        <f>SUM(ORTOK.!O124)</f>
        <v>166</v>
      </c>
      <c r="I50" s="104">
        <f>SUM(ORTOK.!O133)</f>
        <v>67</v>
      </c>
      <c r="J50" s="104">
        <f>SUM(ORTOK.!O150)</f>
        <v>95</v>
      </c>
      <c r="K50" s="104"/>
      <c r="L50" s="105">
        <f>SUM(ORTOK.!O161)</f>
        <v>5</v>
      </c>
    </row>
    <row r="51" spans="1:12" ht="21.75" customHeight="1" x14ac:dyDescent="0.25">
      <c r="A51" s="1543"/>
      <c r="B51" s="1543"/>
      <c r="C51" s="102" t="s">
        <v>615</v>
      </c>
      <c r="D51" s="103">
        <f t="shared" si="21"/>
        <v>1291</v>
      </c>
      <c r="E51" s="104">
        <v>806</v>
      </c>
      <c r="F51" s="104">
        <v>27</v>
      </c>
      <c r="G51" s="104">
        <v>116</v>
      </c>
      <c r="H51" s="104">
        <v>176</v>
      </c>
      <c r="I51" s="104">
        <v>70</v>
      </c>
      <c r="J51" s="104">
        <v>91</v>
      </c>
      <c r="K51" s="104"/>
      <c r="L51" s="105">
        <v>5</v>
      </c>
    </row>
    <row r="52" spans="1:12" ht="23.25" customHeight="1" x14ac:dyDescent="0.25">
      <c r="A52" s="1543"/>
      <c r="B52" s="1548"/>
      <c r="C52" s="709" t="s">
        <v>427</v>
      </c>
      <c r="D52" s="710">
        <f t="shared" si="21"/>
        <v>2572</v>
      </c>
      <c r="E52" s="711">
        <f>SUM(E50:E51)</f>
        <v>1594</v>
      </c>
      <c r="F52" s="711">
        <f t="shared" ref="F52:L52" si="23">SUM(F50:F51)</f>
        <v>55</v>
      </c>
      <c r="G52" s="711">
        <f t="shared" si="23"/>
        <v>248</v>
      </c>
      <c r="H52" s="711">
        <f t="shared" si="23"/>
        <v>342</v>
      </c>
      <c r="I52" s="711">
        <f t="shared" si="23"/>
        <v>137</v>
      </c>
      <c r="J52" s="711">
        <f t="shared" si="23"/>
        <v>186</v>
      </c>
      <c r="K52" s="711"/>
      <c r="L52" s="712">
        <f t="shared" si="23"/>
        <v>10</v>
      </c>
    </row>
    <row r="53" spans="1:12" ht="23.25" customHeight="1" thickBot="1" x14ac:dyDescent="0.3">
      <c r="A53" s="1544"/>
      <c r="B53" s="1557" t="s">
        <v>1031</v>
      </c>
      <c r="C53" s="1557"/>
      <c r="D53" s="719">
        <f t="shared" si="21"/>
        <v>9222</v>
      </c>
      <c r="E53" s="720">
        <f>SUM(E52,E49)</f>
        <v>6589</v>
      </c>
      <c r="F53" s="720">
        <f t="shared" ref="F53:L53" si="24">SUM(F52,F49)</f>
        <v>130</v>
      </c>
      <c r="G53" s="720">
        <f t="shared" si="24"/>
        <v>777</v>
      </c>
      <c r="H53" s="720">
        <f t="shared" si="24"/>
        <v>461</v>
      </c>
      <c r="I53" s="720">
        <f t="shared" si="24"/>
        <v>216</v>
      </c>
      <c r="J53" s="720">
        <f t="shared" si="24"/>
        <v>696</v>
      </c>
      <c r="K53" s="720">
        <f t="shared" si="24"/>
        <v>48</v>
      </c>
      <c r="L53" s="721">
        <f t="shared" si="24"/>
        <v>305</v>
      </c>
    </row>
    <row r="54" spans="1:12" ht="21" customHeight="1" x14ac:dyDescent="0.25">
      <c r="A54" s="1546" t="s">
        <v>623</v>
      </c>
      <c r="B54" s="1542" t="s">
        <v>535</v>
      </c>
      <c r="C54" s="108" t="s">
        <v>614</v>
      </c>
      <c r="D54" s="109">
        <f>SUM(E54:L54)</f>
        <v>2416</v>
      </c>
      <c r="E54" s="110">
        <v>1808</v>
      </c>
      <c r="F54" s="110">
        <f>SUM(ORTOK.!S88)</f>
        <v>26</v>
      </c>
      <c r="G54" s="110">
        <f>SUM(ORTOK.!S104)</f>
        <v>207</v>
      </c>
      <c r="H54" s="110">
        <f>SUM(ORTOK.!S115)</f>
        <v>47</v>
      </c>
      <c r="I54" s="110">
        <f>SUM(ORTOK.!S128)</f>
        <v>28</v>
      </c>
      <c r="J54" s="110">
        <f>SUM(ORTOK.!S142)</f>
        <v>165</v>
      </c>
      <c r="K54" s="259">
        <f>SUM(ORTOK.!S154)</f>
        <v>25</v>
      </c>
      <c r="L54" s="111">
        <f>SUM(ORTOK.!S159)</f>
        <v>110</v>
      </c>
    </row>
    <row r="55" spans="1:12" ht="21" customHeight="1" x14ac:dyDescent="0.25">
      <c r="A55" s="1546"/>
      <c r="B55" s="1543"/>
      <c r="C55" s="102" t="s">
        <v>615</v>
      </c>
      <c r="D55" s="109">
        <f t="shared" ref="D55:D60" si="25">SUM(E55:L55)</f>
        <v>2349</v>
      </c>
      <c r="E55" s="104">
        <v>1766</v>
      </c>
      <c r="F55" s="104">
        <v>30</v>
      </c>
      <c r="G55" s="104">
        <v>207</v>
      </c>
      <c r="H55" s="104">
        <v>54</v>
      </c>
      <c r="I55" s="104">
        <v>30</v>
      </c>
      <c r="J55" s="104">
        <v>151</v>
      </c>
      <c r="K55" s="258">
        <v>17</v>
      </c>
      <c r="L55" s="105">
        <v>94</v>
      </c>
    </row>
    <row r="56" spans="1:12" ht="23.25" customHeight="1" x14ac:dyDescent="0.25">
      <c r="A56" s="1546"/>
      <c r="B56" s="1548"/>
      <c r="C56" s="709" t="s">
        <v>427</v>
      </c>
      <c r="D56" s="713">
        <f t="shared" si="25"/>
        <v>4765</v>
      </c>
      <c r="E56" s="711">
        <f>SUM(E54:E55)</f>
        <v>3574</v>
      </c>
      <c r="F56" s="711">
        <f t="shared" ref="F56:L56" si="26">SUM(F54:F55)</f>
        <v>56</v>
      </c>
      <c r="G56" s="711">
        <f t="shared" si="26"/>
        <v>414</v>
      </c>
      <c r="H56" s="711">
        <f t="shared" si="26"/>
        <v>101</v>
      </c>
      <c r="I56" s="711">
        <f t="shared" si="26"/>
        <v>58</v>
      </c>
      <c r="J56" s="711">
        <f t="shared" si="26"/>
        <v>316</v>
      </c>
      <c r="K56" s="711">
        <f t="shared" si="26"/>
        <v>42</v>
      </c>
      <c r="L56" s="711">
        <f t="shared" si="26"/>
        <v>204</v>
      </c>
    </row>
    <row r="57" spans="1:12" ht="21" customHeight="1" x14ac:dyDescent="0.25">
      <c r="A57" s="1547"/>
      <c r="B57" s="1543" t="s">
        <v>1030</v>
      </c>
      <c r="C57" s="102" t="s">
        <v>614</v>
      </c>
      <c r="D57" s="109">
        <f t="shared" si="25"/>
        <v>873</v>
      </c>
      <c r="E57" s="104">
        <f>SUM(ORTOK.!S84)</f>
        <v>545</v>
      </c>
      <c r="F57" s="104">
        <f>SUM(ORTOK.!S91)</f>
        <v>25</v>
      </c>
      <c r="G57" s="104">
        <f>SUM(ORTOK.!S111)</f>
        <v>84</v>
      </c>
      <c r="H57" s="104">
        <f>SUM(ORTOK.!S124)</f>
        <v>108</v>
      </c>
      <c r="I57" s="104">
        <f>SUM(ORTOK.!S133)</f>
        <v>42</v>
      </c>
      <c r="J57" s="104">
        <f>SUM(ORTOK.!S150)</f>
        <v>62</v>
      </c>
      <c r="K57" s="258"/>
      <c r="L57" s="105">
        <f>SUM(ORTOK.!S161)</f>
        <v>7</v>
      </c>
    </row>
    <row r="58" spans="1:12" ht="21" customHeight="1" x14ac:dyDescent="0.25">
      <c r="A58" s="1547"/>
      <c r="B58" s="1543"/>
      <c r="C58" s="102" t="s">
        <v>615</v>
      </c>
      <c r="D58" s="109">
        <f t="shared" si="25"/>
        <v>872</v>
      </c>
      <c r="E58" s="104">
        <v>527</v>
      </c>
      <c r="F58" s="104">
        <v>24</v>
      </c>
      <c r="G58" s="104">
        <v>85</v>
      </c>
      <c r="H58" s="104">
        <v>114</v>
      </c>
      <c r="I58" s="104">
        <v>50</v>
      </c>
      <c r="J58" s="104">
        <v>65</v>
      </c>
      <c r="K58" s="258"/>
      <c r="L58" s="105">
        <v>7</v>
      </c>
    </row>
    <row r="59" spans="1:12" ht="23.25" customHeight="1" x14ac:dyDescent="0.25">
      <c r="A59" s="1547"/>
      <c r="B59" s="1548"/>
      <c r="C59" s="709" t="s">
        <v>427</v>
      </c>
      <c r="D59" s="713">
        <f t="shared" si="25"/>
        <v>1745</v>
      </c>
      <c r="E59" s="711">
        <f>SUM(E57:E58)</f>
        <v>1072</v>
      </c>
      <c r="F59" s="711">
        <f t="shared" ref="F59:L59" si="27">SUM(F57:F58)</f>
        <v>49</v>
      </c>
      <c r="G59" s="711">
        <f t="shared" si="27"/>
        <v>169</v>
      </c>
      <c r="H59" s="711">
        <f t="shared" si="27"/>
        <v>222</v>
      </c>
      <c r="I59" s="711">
        <f t="shared" si="27"/>
        <v>92</v>
      </c>
      <c r="J59" s="711">
        <f t="shared" si="27"/>
        <v>127</v>
      </c>
      <c r="K59" s="711"/>
      <c r="L59" s="711">
        <f t="shared" si="27"/>
        <v>14</v>
      </c>
    </row>
    <row r="60" spans="1:12" ht="23.25" customHeight="1" thickBot="1" x14ac:dyDescent="0.3">
      <c r="A60" s="1527"/>
      <c r="B60" s="1557" t="s">
        <v>1031</v>
      </c>
      <c r="C60" s="1557"/>
      <c r="D60" s="723">
        <f t="shared" si="25"/>
        <v>6510</v>
      </c>
      <c r="E60" s="724">
        <f>SUM(E59,E56)</f>
        <v>4646</v>
      </c>
      <c r="F60" s="724">
        <f t="shared" ref="F60:L60" si="28">SUM(F59,F56)</f>
        <v>105</v>
      </c>
      <c r="G60" s="724">
        <f t="shared" si="28"/>
        <v>583</v>
      </c>
      <c r="H60" s="724">
        <f t="shared" si="28"/>
        <v>323</v>
      </c>
      <c r="I60" s="724">
        <f t="shared" si="28"/>
        <v>150</v>
      </c>
      <c r="J60" s="724">
        <f t="shared" si="28"/>
        <v>443</v>
      </c>
      <c r="K60" s="724">
        <f t="shared" si="28"/>
        <v>42</v>
      </c>
      <c r="L60" s="724">
        <f t="shared" si="28"/>
        <v>218</v>
      </c>
    </row>
    <row r="61" spans="1:12" ht="20.25" customHeight="1" x14ac:dyDescent="0.25">
      <c r="A61" s="1549" t="s">
        <v>624</v>
      </c>
      <c r="B61" s="1532" t="s">
        <v>535</v>
      </c>
      <c r="C61" s="98" t="s">
        <v>614</v>
      </c>
      <c r="D61" s="99">
        <f>SUM(E61:L61)</f>
        <v>2441</v>
      </c>
      <c r="E61" s="100">
        <f>SUM(ORTOK.!W44)</f>
        <v>1809</v>
      </c>
      <c r="F61" s="100">
        <f>SUM(ORTOK.!W88)</f>
        <v>35</v>
      </c>
      <c r="G61" s="100">
        <f>SUM(ORTOK.!W104)</f>
        <v>212</v>
      </c>
      <c r="H61" s="100">
        <f>SUM(ORTOK.!W115)</f>
        <v>41</v>
      </c>
      <c r="I61" s="100">
        <f>SUM(ORTOK.!W128)</f>
        <v>30</v>
      </c>
      <c r="J61" s="100">
        <f>SUM(ORTOK.!W142)</f>
        <v>169</v>
      </c>
      <c r="K61" s="100">
        <f>SUM(ORTOK.!W154)</f>
        <v>28</v>
      </c>
      <c r="L61" s="101">
        <f>SUM(ORTOK.!W159)</f>
        <v>117</v>
      </c>
    </row>
    <row r="62" spans="1:12" ht="21.75" customHeight="1" x14ac:dyDescent="0.25">
      <c r="A62" s="1543"/>
      <c r="B62" s="1539"/>
      <c r="C62" s="102" t="s">
        <v>615</v>
      </c>
      <c r="D62" s="103">
        <f t="shared" ref="D62:D67" si="29">SUM(E62:L62)</f>
        <v>2141</v>
      </c>
      <c r="E62" s="104">
        <v>1609</v>
      </c>
      <c r="F62" s="104">
        <v>23</v>
      </c>
      <c r="G62" s="104">
        <v>178</v>
      </c>
      <c r="H62" s="104">
        <v>43</v>
      </c>
      <c r="I62" s="104">
        <v>24</v>
      </c>
      <c r="J62" s="104">
        <v>158</v>
      </c>
      <c r="K62" s="104">
        <v>16</v>
      </c>
      <c r="L62" s="105">
        <v>90</v>
      </c>
    </row>
    <row r="63" spans="1:12" ht="23.25" customHeight="1" x14ac:dyDescent="0.25">
      <c r="A63" s="1543"/>
      <c r="B63" s="1540"/>
      <c r="C63" s="709" t="s">
        <v>427</v>
      </c>
      <c r="D63" s="710">
        <f t="shared" si="29"/>
        <v>4582</v>
      </c>
      <c r="E63" s="711">
        <f>SUM(E61:E62)</f>
        <v>3418</v>
      </c>
      <c r="F63" s="711">
        <f t="shared" ref="F63:L63" si="30">SUM(F61:F62)</f>
        <v>58</v>
      </c>
      <c r="G63" s="711">
        <f t="shared" si="30"/>
        <v>390</v>
      </c>
      <c r="H63" s="711">
        <f t="shared" si="30"/>
        <v>84</v>
      </c>
      <c r="I63" s="711">
        <f t="shared" si="30"/>
        <v>54</v>
      </c>
      <c r="J63" s="711">
        <f t="shared" si="30"/>
        <v>327</v>
      </c>
      <c r="K63" s="711">
        <f t="shared" si="30"/>
        <v>44</v>
      </c>
      <c r="L63" s="712">
        <f t="shared" si="30"/>
        <v>207</v>
      </c>
    </row>
    <row r="64" spans="1:12" ht="21.75" customHeight="1" x14ac:dyDescent="0.25">
      <c r="A64" s="1543"/>
      <c r="B64" s="1543" t="s">
        <v>1030</v>
      </c>
      <c r="C64" s="102" t="s">
        <v>614</v>
      </c>
      <c r="D64" s="103">
        <f t="shared" si="29"/>
        <v>819</v>
      </c>
      <c r="E64" s="104">
        <f>SUM(ORTOK.!W84)</f>
        <v>510</v>
      </c>
      <c r="F64" s="104">
        <f>SUM(ORTOK.!W91)</f>
        <v>26</v>
      </c>
      <c r="G64" s="104">
        <f>SUM(ORTOK.!W111)</f>
        <v>73</v>
      </c>
      <c r="H64" s="104">
        <f>SUM(ORTOK.!W124)</f>
        <v>89</v>
      </c>
      <c r="I64" s="104">
        <f>SUM(ORTOK.!W133)</f>
        <v>43</v>
      </c>
      <c r="J64" s="104">
        <f>SUM(ORTOK.!W150)</f>
        <v>67</v>
      </c>
      <c r="K64" s="104"/>
      <c r="L64" s="105">
        <f>SUM(ORTOK.!W161)</f>
        <v>11</v>
      </c>
    </row>
    <row r="65" spans="1:12" ht="21" customHeight="1" x14ac:dyDescent="0.25">
      <c r="A65" s="1543"/>
      <c r="B65" s="1543"/>
      <c r="C65" s="102" t="s">
        <v>615</v>
      </c>
      <c r="D65" s="103">
        <f t="shared" si="29"/>
        <v>782</v>
      </c>
      <c r="E65" s="104">
        <v>462</v>
      </c>
      <c r="F65" s="104">
        <v>24</v>
      </c>
      <c r="G65" s="104">
        <v>88</v>
      </c>
      <c r="H65" s="104">
        <v>96</v>
      </c>
      <c r="I65" s="104">
        <v>41</v>
      </c>
      <c r="J65" s="104">
        <v>63</v>
      </c>
      <c r="K65" s="104"/>
      <c r="L65" s="105">
        <v>8</v>
      </c>
    </row>
    <row r="66" spans="1:12" ht="23.25" customHeight="1" x14ac:dyDescent="0.25">
      <c r="A66" s="1543"/>
      <c r="B66" s="1548"/>
      <c r="C66" s="709" t="s">
        <v>427</v>
      </c>
      <c r="D66" s="710">
        <f t="shared" si="29"/>
        <v>1601</v>
      </c>
      <c r="E66" s="711">
        <f>SUM(E64:E65)</f>
        <v>972</v>
      </c>
      <c r="F66" s="711">
        <f t="shared" ref="F66:L66" si="31">SUM(F64:F65)</f>
        <v>50</v>
      </c>
      <c r="G66" s="711">
        <f t="shared" si="31"/>
        <v>161</v>
      </c>
      <c r="H66" s="711">
        <f t="shared" si="31"/>
        <v>185</v>
      </c>
      <c r="I66" s="711">
        <f t="shared" si="31"/>
        <v>84</v>
      </c>
      <c r="J66" s="711">
        <f t="shared" si="31"/>
        <v>130</v>
      </c>
      <c r="K66" s="711"/>
      <c r="L66" s="712">
        <f t="shared" si="31"/>
        <v>19</v>
      </c>
    </row>
    <row r="67" spans="1:12" ht="23.25" customHeight="1" thickBot="1" x14ac:dyDescent="0.3">
      <c r="A67" s="1550"/>
      <c r="B67" s="1557" t="s">
        <v>1031</v>
      </c>
      <c r="C67" s="1557"/>
      <c r="D67" s="725">
        <f t="shared" si="29"/>
        <v>6183</v>
      </c>
      <c r="E67" s="724">
        <f>SUM(E63,E66)</f>
        <v>4390</v>
      </c>
      <c r="F67" s="724">
        <f t="shared" ref="F67:L67" si="32">SUM(F63,F66)</f>
        <v>108</v>
      </c>
      <c r="G67" s="724">
        <f t="shared" si="32"/>
        <v>551</v>
      </c>
      <c r="H67" s="724">
        <f t="shared" si="32"/>
        <v>269</v>
      </c>
      <c r="I67" s="724">
        <f t="shared" si="32"/>
        <v>138</v>
      </c>
      <c r="J67" s="724">
        <f t="shared" si="32"/>
        <v>457</v>
      </c>
      <c r="K67" s="724">
        <f t="shared" si="32"/>
        <v>44</v>
      </c>
      <c r="L67" s="726">
        <f t="shared" si="32"/>
        <v>226</v>
      </c>
    </row>
    <row r="68" spans="1:12" ht="23.25" customHeight="1" x14ac:dyDescent="0.25">
      <c r="A68" s="1551" t="s">
        <v>625</v>
      </c>
      <c r="B68" s="1554" t="s">
        <v>535</v>
      </c>
      <c r="C68" s="727" t="s">
        <v>614</v>
      </c>
      <c r="D68" s="728">
        <f>SUM(D40,D47,D54,D61)</f>
        <v>10787</v>
      </c>
      <c r="E68" s="728">
        <f t="shared" ref="E68:L68" si="33">SUM(E40,E47,E54,E61)</f>
        <v>8106</v>
      </c>
      <c r="F68" s="728">
        <f t="shared" si="33"/>
        <v>127</v>
      </c>
      <c r="G68" s="728">
        <f t="shared" si="33"/>
        <v>873</v>
      </c>
      <c r="H68" s="728">
        <f t="shared" si="33"/>
        <v>188</v>
      </c>
      <c r="I68" s="728">
        <f t="shared" si="33"/>
        <v>119</v>
      </c>
      <c r="J68" s="728">
        <f t="shared" si="33"/>
        <v>803</v>
      </c>
      <c r="K68" s="728">
        <f t="shared" si="33"/>
        <v>92</v>
      </c>
      <c r="L68" s="729">
        <f t="shared" si="33"/>
        <v>479</v>
      </c>
    </row>
    <row r="69" spans="1:12" ht="23.25" customHeight="1" x14ac:dyDescent="0.25">
      <c r="A69" s="1552"/>
      <c r="B69" s="1555"/>
      <c r="C69" s="730" t="s">
        <v>615</v>
      </c>
      <c r="D69" s="731">
        <f t="shared" ref="D69:L74" si="34">SUM(D41,D48,D55,D62)</f>
        <v>10010</v>
      </c>
      <c r="E69" s="731">
        <f t="shared" si="34"/>
        <v>7584</v>
      </c>
      <c r="F69" s="731">
        <f t="shared" si="34"/>
        <v>113</v>
      </c>
      <c r="G69" s="731">
        <f t="shared" si="34"/>
        <v>809</v>
      </c>
      <c r="H69" s="731">
        <f t="shared" si="34"/>
        <v>195</v>
      </c>
      <c r="I69" s="731">
        <f t="shared" si="34"/>
        <v>131</v>
      </c>
      <c r="J69" s="731">
        <f t="shared" si="34"/>
        <v>666</v>
      </c>
      <c r="K69" s="731">
        <f t="shared" si="34"/>
        <v>76</v>
      </c>
      <c r="L69" s="732">
        <f t="shared" si="34"/>
        <v>436</v>
      </c>
    </row>
    <row r="70" spans="1:12" ht="23.25" customHeight="1" x14ac:dyDescent="0.25">
      <c r="A70" s="1552"/>
      <c r="B70" s="1555"/>
      <c r="C70" s="730" t="s">
        <v>427</v>
      </c>
      <c r="D70" s="731">
        <f t="shared" si="34"/>
        <v>20797</v>
      </c>
      <c r="E70" s="731">
        <f t="shared" si="34"/>
        <v>15690</v>
      </c>
      <c r="F70" s="731">
        <f t="shared" si="34"/>
        <v>240</v>
      </c>
      <c r="G70" s="731">
        <f t="shared" si="34"/>
        <v>1682</v>
      </c>
      <c r="H70" s="731">
        <f t="shared" si="34"/>
        <v>383</v>
      </c>
      <c r="I70" s="731">
        <f t="shared" si="34"/>
        <v>250</v>
      </c>
      <c r="J70" s="731">
        <f t="shared" si="34"/>
        <v>1469</v>
      </c>
      <c r="K70" s="731">
        <f t="shared" si="34"/>
        <v>168</v>
      </c>
      <c r="L70" s="732">
        <f t="shared" si="34"/>
        <v>915</v>
      </c>
    </row>
    <row r="71" spans="1:12" ht="23.25" customHeight="1" x14ac:dyDescent="0.25">
      <c r="A71" s="1552"/>
      <c r="B71" s="1555" t="s">
        <v>1030</v>
      </c>
      <c r="C71" s="730" t="s">
        <v>614</v>
      </c>
      <c r="D71" s="731">
        <f t="shared" si="34"/>
        <v>3883</v>
      </c>
      <c r="E71" s="731">
        <f t="shared" si="34"/>
        <v>2407</v>
      </c>
      <c r="F71" s="731">
        <f t="shared" si="34"/>
        <v>99</v>
      </c>
      <c r="G71" s="731">
        <f t="shared" si="34"/>
        <v>361</v>
      </c>
      <c r="H71" s="731">
        <f t="shared" si="34"/>
        <v>491</v>
      </c>
      <c r="I71" s="731">
        <f t="shared" si="34"/>
        <v>205</v>
      </c>
      <c r="J71" s="731">
        <f t="shared" si="34"/>
        <v>287</v>
      </c>
      <c r="K71" s="731"/>
      <c r="L71" s="732">
        <f t="shared" si="34"/>
        <v>33</v>
      </c>
    </row>
    <row r="72" spans="1:12" ht="23.25" customHeight="1" x14ac:dyDescent="0.25">
      <c r="A72" s="1552"/>
      <c r="B72" s="1555"/>
      <c r="C72" s="730" t="s">
        <v>615</v>
      </c>
      <c r="D72" s="731">
        <f t="shared" si="34"/>
        <v>3827</v>
      </c>
      <c r="E72" s="731">
        <f t="shared" si="34"/>
        <v>2329</v>
      </c>
      <c r="F72" s="731">
        <f t="shared" si="34"/>
        <v>96</v>
      </c>
      <c r="G72" s="731">
        <f t="shared" si="34"/>
        <v>378</v>
      </c>
      <c r="H72" s="731">
        <f t="shared" si="34"/>
        <v>504</v>
      </c>
      <c r="I72" s="731">
        <f t="shared" si="34"/>
        <v>212</v>
      </c>
      <c r="J72" s="731">
        <f t="shared" si="34"/>
        <v>279</v>
      </c>
      <c r="K72" s="731"/>
      <c r="L72" s="732">
        <f t="shared" si="34"/>
        <v>29</v>
      </c>
    </row>
    <row r="73" spans="1:12" ht="23.25" customHeight="1" x14ac:dyDescent="0.25">
      <c r="A73" s="1552"/>
      <c r="B73" s="1555"/>
      <c r="C73" s="730" t="s">
        <v>427</v>
      </c>
      <c r="D73" s="731">
        <f t="shared" si="34"/>
        <v>7710</v>
      </c>
      <c r="E73" s="731">
        <f t="shared" si="34"/>
        <v>4736</v>
      </c>
      <c r="F73" s="731">
        <f t="shared" si="34"/>
        <v>195</v>
      </c>
      <c r="G73" s="731">
        <f t="shared" si="34"/>
        <v>739</v>
      </c>
      <c r="H73" s="731">
        <f t="shared" si="34"/>
        <v>995</v>
      </c>
      <c r="I73" s="731">
        <f t="shared" si="34"/>
        <v>417</v>
      </c>
      <c r="J73" s="731">
        <f t="shared" si="34"/>
        <v>566</v>
      </c>
      <c r="K73" s="731"/>
      <c r="L73" s="732">
        <f t="shared" si="34"/>
        <v>62</v>
      </c>
    </row>
    <row r="74" spans="1:12" ht="23.25" customHeight="1" thickBot="1" x14ac:dyDescent="0.3">
      <c r="A74" s="1558"/>
      <c r="B74" s="1559" t="s">
        <v>1031</v>
      </c>
      <c r="C74" s="1559"/>
      <c r="D74" s="735">
        <f t="shared" si="34"/>
        <v>28507</v>
      </c>
      <c r="E74" s="735">
        <f t="shared" si="34"/>
        <v>20426</v>
      </c>
      <c r="F74" s="735">
        <f t="shared" si="34"/>
        <v>435</v>
      </c>
      <c r="G74" s="735">
        <f t="shared" si="34"/>
        <v>2421</v>
      </c>
      <c r="H74" s="735">
        <f t="shared" si="34"/>
        <v>1378</v>
      </c>
      <c r="I74" s="735">
        <f t="shared" si="34"/>
        <v>667</v>
      </c>
      <c r="J74" s="735">
        <f t="shared" si="34"/>
        <v>2035</v>
      </c>
      <c r="K74" s="735">
        <f t="shared" si="34"/>
        <v>168</v>
      </c>
      <c r="L74" s="736">
        <f t="shared" si="34"/>
        <v>977</v>
      </c>
    </row>
    <row r="75" spans="1:12" ht="14.25" customHeight="1" x14ac:dyDescent="0.25">
      <c r="A75" s="1562" t="s">
        <v>626</v>
      </c>
      <c r="B75" s="1532" t="s">
        <v>535</v>
      </c>
      <c r="C75" s="98" t="s">
        <v>614</v>
      </c>
      <c r="D75" s="112">
        <v>32</v>
      </c>
      <c r="E75" s="112">
        <f>SUM(LİSE.!K55)</f>
        <v>32</v>
      </c>
      <c r="F75" s="100"/>
      <c r="G75" s="100"/>
      <c r="H75" s="100"/>
      <c r="I75" s="100"/>
      <c r="J75" s="100"/>
      <c r="K75" s="100"/>
      <c r="L75" s="101"/>
    </row>
    <row r="76" spans="1:12" ht="14.25" customHeight="1" x14ac:dyDescent="0.25">
      <c r="A76" s="1563"/>
      <c r="B76" s="1539"/>
      <c r="C76" s="102" t="s">
        <v>615</v>
      </c>
      <c r="D76" s="113">
        <v>88</v>
      </c>
      <c r="E76" s="113">
        <v>88</v>
      </c>
      <c r="F76" s="104"/>
      <c r="G76" s="104"/>
      <c r="H76" s="104"/>
      <c r="I76" s="104"/>
      <c r="J76" s="104"/>
      <c r="K76" s="104"/>
      <c r="L76" s="105"/>
    </row>
    <row r="77" spans="1:12" ht="14.25" customHeight="1" x14ac:dyDescent="0.25">
      <c r="A77" s="1563"/>
      <c r="B77" s="1540"/>
      <c r="C77" s="709" t="s">
        <v>427</v>
      </c>
      <c r="D77" s="714">
        <v>120</v>
      </c>
      <c r="E77" s="714">
        <f>SUM(E75:E76)</f>
        <v>120</v>
      </c>
      <c r="F77" s="711"/>
      <c r="G77" s="711"/>
      <c r="H77" s="711"/>
      <c r="I77" s="711"/>
      <c r="J77" s="711"/>
      <c r="K77" s="711"/>
      <c r="L77" s="712"/>
    </row>
    <row r="78" spans="1:12" ht="14.25" customHeight="1" x14ac:dyDescent="0.25">
      <c r="A78" s="1563"/>
      <c r="B78" s="1543" t="s">
        <v>1030</v>
      </c>
      <c r="C78" s="102" t="s">
        <v>614</v>
      </c>
      <c r="D78" s="113"/>
      <c r="E78" s="263"/>
      <c r="F78" s="106"/>
      <c r="G78" s="106"/>
      <c r="H78" s="106"/>
      <c r="I78" s="106"/>
      <c r="J78" s="106"/>
      <c r="K78" s="106"/>
      <c r="L78" s="107"/>
    </row>
    <row r="79" spans="1:12" ht="14.25" customHeight="1" x14ac:dyDescent="0.25">
      <c r="A79" s="1563"/>
      <c r="B79" s="1543"/>
      <c r="C79" s="102" t="s">
        <v>615</v>
      </c>
      <c r="D79" s="113"/>
      <c r="E79" s="263"/>
      <c r="F79" s="106"/>
      <c r="G79" s="106"/>
      <c r="H79" s="106"/>
      <c r="I79" s="106"/>
      <c r="J79" s="106"/>
      <c r="K79" s="106"/>
      <c r="L79" s="107"/>
    </row>
    <row r="80" spans="1:12" ht="14.25" customHeight="1" x14ac:dyDescent="0.25">
      <c r="A80" s="1563"/>
      <c r="B80" s="1548"/>
      <c r="C80" s="709" t="s">
        <v>427</v>
      </c>
      <c r="D80" s="715"/>
      <c r="E80" s="715"/>
      <c r="F80" s="716"/>
      <c r="G80" s="716"/>
      <c r="H80" s="716"/>
      <c r="I80" s="716"/>
      <c r="J80" s="716"/>
      <c r="K80" s="716"/>
      <c r="L80" s="717"/>
    </row>
    <row r="81" spans="1:14" ht="14.25" customHeight="1" thickBot="1" x14ac:dyDescent="0.3">
      <c r="A81" s="1564"/>
      <c r="B81" s="1557" t="s">
        <v>1031</v>
      </c>
      <c r="C81" s="1557"/>
      <c r="D81" s="740">
        <f>SUM(D77)</f>
        <v>120</v>
      </c>
      <c r="E81" s="740">
        <f t="shared" ref="E81" si="35">SUM(E77)</f>
        <v>120</v>
      </c>
      <c r="F81" s="740"/>
      <c r="G81" s="740"/>
      <c r="H81" s="740"/>
      <c r="I81" s="740"/>
      <c r="J81" s="740"/>
      <c r="K81" s="740"/>
      <c r="L81" s="740"/>
    </row>
    <row r="82" spans="1:14" ht="15.75" customHeight="1" x14ac:dyDescent="0.25">
      <c r="A82" s="1560" t="s">
        <v>627</v>
      </c>
      <c r="B82" s="1545" t="s">
        <v>535</v>
      </c>
      <c r="C82" s="108" t="s">
        <v>614</v>
      </c>
      <c r="D82" s="110">
        <f>SUM(E82:L82)</f>
        <v>3487</v>
      </c>
      <c r="E82" s="110">
        <f>SUM(LİSE.!O53)</f>
        <v>2884</v>
      </c>
      <c r="F82" s="110">
        <f>SUM(LİSE.!O58)</f>
        <v>45</v>
      </c>
      <c r="G82" s="110">
        <f>SUM(LİSE.!O59,LİSE.!O61:O62)</f>
        <v>133</v>
      </c>
      <c r="H82" s="110">
        <f>SUM(LİSE.!O64:O65)</f>
        <v>31</v>
      </c>
      <c r="I82" s="110">
        <f>SUM(LİSE.!O70:O71)</f>
        <v>34</v>
      </c>
      <c r="J82" s="110">
        <f>SUM(LİSE.!O81)</f>
        <v>306</v>
      </c>
      <c r="K82" s="110">
        <v>15</v>
      </c>
      <c r="L82" s="111">
        <f>SUM(LİSE.!O86)</f>
        <v>39</v>
      </c>
    </row>
    <row r="83" spans="1:14" ht="15.75" customHeight="1" x14ac:dyDescent="0.25">
      <c r="A83" s="1561"/>
      <c r="B83" s="1539"/>
      <c r="C83" s="102" t="s">
        <v>615</v>
      </c>
      <c r="D83" s="104">
        <f t="shared" ref="D83:D88" si="36">SUM(E83:L83)</f>
        <v>2606</v>
      </c>
      <c r="E83" s="104">
        <v>2124</v>
      </c>
      <c r="F83" s="104">
        <v>30</v>
      </c>
      <c r="G83" s="104">
        <f>SUM(LİSE.!P59,LİSE.!P61)</f>
        <v>85</v>
      </c>
      <c r="H83" s="104">
        <v>13</v>
      </c>
      <c r="I83" s="104">
        <v>58</v>
      </c>
      <c r="J83" s="104">
        <v>230</v>
      </c>
      <c r="K83" s="104">
        <v>12</v>
      </c>
      <c r="L83" s="105">
        <v>54</v>
      </c>
      <c r="N83" s="264"/>
    </row>
    <row r="84" spans="1:14" ht="15.75" customHeight="1" x14ac:dyDescent="0.25">
      <c r="A84" s="1561"/>
      <c r="B84" s="1540"/>
      <c r="C84" s="709" t="s">
        <v>427</v>
      </c>
      <c r="D84" s="711">
        <f t="shared" si="36"/>
        <v>6093</v>
      </c>
      <c r="E84" s="711">
        <f>SUM(E82:E83)</f>
        <v>5008</v>
      </c>
      <c r="F84" s="711">
        <f t="shared" ref="F84:L84" si="37">SUM(F82:F83)</f>
        <v>75</v>
      </c>
      <c r="G84" s="711">
        <f t="shared" si="37"/>
        <v>218</v>
      </c>
      <c r="H84" s="711">
        <f t="shared" si="37"/>
        <v>44</v>
      </c>
      <c r="I84" s="711">
        <f t="shared" si="37"/>
        <v>92</v>
      </c>
      <c r="J84" s="711">
        <f t="shared" si="37"/>
        <v>536</v>
      </c>
      <c r="K84" s="711">
        <f t="shared" si="37"/>
        <v>27</v>
      </c>
      <c r="L84" s="712">
        <f t="shared" si="37"/>
        <v>93</v>
      </c>
    </row>
    <row r="85" spans="1:14" ht="15.75" customHeight="1" x14ac:dyDescent="0.25">
      <c r="A85" s="1561"/>
      <c r="B85" s="1543" t="s">
        <v>1030</v>
      </c>
      <c r="C85" s="102" t="s">
        <v>614</v>
      </c>
      <c r="D85" s="104">
        <f t="shared" si="36"/>
        <v>192</v>
      </c>
      <c r="E85" s="104">
        <f>SUM(LİSE.!O54)</f>
        <v>106</v>
      </c>
      <c r="F85" s="104"/>
      <c r="G85" s="104">
        <f>SUM(LİSE.!O60)</f>
        <v>14</v>
      </c>
      <c r="H85" s="104">
        <f>SUM(LİSE.!O66:O68)</f>
        <v>69</v>
      </c>
      <c r="I85" s="104">
        <f>SUM(LİSE.!O72)</f>
        <v>3</v>
      </c>
      <c r="J85" s="104"/>
      <c r="K85" s="104"/>
      <c r="L85" s="105"/>
    </row>
    <row r="86" spans="1:14" ht="15.75" customHeight="1" x14ac:dyDescent="0.25">
      <c r="A86" s="1561"/>
      <c r="B86" s="1543"/>
      <c r="C86" s="102" t="s">
        <v>615</v>
      </c>
      <c r="D86" s="104">
        <f t="shared" si="36"/>
        <v>184</v>
      </c>
      <c r="E86" s="104">
        <v>105</v>
      </c>
      <c r="F86" s="104"/>
      <c r="G86" s="104">
        <v>22</v>
      </c>
      <c r="H86" s="104">
        <v>48</v>
      </c>
      <c r="I86" s="104">
        <v>9</v>
      </c>
      <c r="J86" s="104"/>
      <c r="K86" s="104"/>
      <c r="L86" s="105"/>
    </row>
    <row r="87" spans="1:14" ht="15.75" customHeight="1" x14ac:dyDescent="0.25">
      <c r="A87" s="1561"/>
      <c r="B87" s="1548"/>
      <c r="C87" s="709" t="s">
        <v>427</v>
      </c>
      <c r="D87" s="711">
        <f t="shared" si="36"/>
        <v>376</v>
      </c>
      <c r="E87" s="711">
        <f>SUM(E85:E86)</f>
        <v>211</v>
      </c>
      <c r="F87" s="711"/>
      <c r="G87" s="711">
        <f t="shared" ref="G87:I87" si="38">SUM(G85:G86)</f>
        <v>36</v>
      </c>
      <c r="H87" s="711">
        <f t="shared" si="38"/>
        <v>117</v>
      </c>
      <c r="I87" s="711">
        <f t="shared" si="38"/>
        <v>12</v>
      </c>
      <c r="J87" s="711"/>
      <c r="K87" s="711"/>
      <c r="L87" s="712"/>
    </row>
    <row r="88" spans="1:14" ht="15.75" customHeight="1" thickBot="1" x14ac:dyDescent="0.3">
      <c r="A88" s="1529"/>
      <c r="B88" s="1557" t="s">
        <v>1031</v>
      </c>
      <c r="C88" s="1557"/>
      <c r="D88" s="741">
        <f t="shared" si="36"/>
        <v>6469</v>
      </c>
      <c r="E88" s="741">
        <f>SUM(E84,E87)</f>
        <v>5219</v>
      </c>
      <c r="F88" s="741">
        <f t="shared" ref="F88:L88" si="39">SUM(F84,F87)</f>
        <v>75</v>
      </c>
      <c r="G88" s="741">
        <f t="shared" si="39"/>
        <v>254</v>
      </c>
      <c r="H88" s="741">
        <f t="shared" si="39"/>
        <v>161</v>
      </c>
      <c r="I88" s="741">
        <f t="shared" si="39"/>
        <v>104</v>
      </c>
      <c r="J88" s="741">
        <f t="shared" si="39"/>
        <v>536</v>
      </c>
      <c r="K88" s="741">
        <f t="shared" si="39"/>
        <v>27</v>
      </c>
      <c r="L88" s="742">
        <f t="shared" si="39"/>
        <v>93</v>
      </c>
    </row>
    <row r="89" spans="1:14" ht="15.75" customHeight="1" x14ac:dyDescent="0.25">
      <c r="A89" s="1528" t="s">
        <v>628</v>
      </c>
      <c r="B89" s="1532" t="s">
        <v>535</v>
      </c>
      <c r="C89" s="98" t="s">
        <v>614</v>
      </c>
      <c r="D89" s="100">
        <f>SUM(E89:L89)</f>
        <v>2653</v>
      </c>
      <c r="E89" s="100">
        <f>SUM(LİSE.!S53)</f>
        <v>2217</v>
      </c>
      <c r="F89" s="100">
        <f>SUM(LİSE.!S58)</f>
        <v>34</v>
      </c>
      <c r="G89" s="100">
        <f>SUM(LİSE.!S59,LİSE.!S61:S62)</f>
        <v>64</v>
      </c>
      <c r="H89" s="100">
        <f>SUM(LİSE.!S64:S65)</f>
        <v>25</v>
      </c>
      <c r="I89" s="100">
        <f>SUM(LİSE.!S70:S71)</f>
        <v>27</v>
      </c>
      <c r="J89" s="100">
        <v>227</v>
      </c>
      <c r="K89" s="100">
        <f>SUM(LİSE.!S83)</f>
        <v>14</v>
      </c>
      <c r="L89" s="101">
        <f>SUM(LİSE.!S86)</f>
        <v>45</v>
      </c>
    </row>
    <row r="90" spans="1:14" ht="15.75" customHeight="1" x14ac:dyDescent="0.25">
      <c r="A90" s="1561"/>
      <c r="B90" s="1539"/>
      <c r="C90" s="102" t="s">
        <v>615</v>
      </c>
      <c r="D90" s="104">
        <f t="shared" ref="D90:D95" si="40">SUM(E90:L90)</f>
        <v>2297</v>
      </c>
      <c r="E90" s="104">
        <v>1868</v>
      </c>
      <c r="F90" s="104">
        <v>23</v>
      </c>
      <c r="G90" s="104">
        <f>SUM(LİSE.!T59,LİSE.!T61:T62)</f>
        <v>60</v>
      </c>
      <c r="H90" s="104">
        <v>20</v>
      </c>
      <c r="I90" s="104">
        <v>38</v>
      </c>
      <c r="J90" s="104">
        <v>248</v>
      </c>
      <c r="K90" s="104">
        <v>10</v>
      </c>
      <c r="L90" s="105">
        <v>30</v>
      </c>
    </row>
    <row r="91" spans="1:14" ht="15.75" customHeight="1" x14ac:dyDescent="0.25">
      <c r="A91" s="1561"/>
      <c r="B91" s="1540"/>
      <c r="C91" s="709" t="s">
        <v>427</v>
      </c>
      <c r="D91" s="711">
        <f t="shared" si="40"/>
        <v>4950</v>
      </c>
      <c r="E91" s="711">
        <f>SUM(E89:E90)</f>
        <v>4085</v>
      </c>
      <c r="F91" s="711">
        <f t="shared" ref="F91:L91" si="41">SUM(F89:F90)</f>
        <v>57</v>
      </c>
      <c r="G91" s="711">
        <f t="shared" si="41"/>
        <v>124</v>
      </c>
      <c r="H91" s="711">
        <f t="shared" si="41"/>
        <v>45</v>
      </c>
      <c r="I91" s="711">
        <f t="shared" si="41"/>
        <v>65</v>
      </c>
      <c r="J91" s="711">
        <f t="shared" si="41"/>
        <v>475</v>
      </c>
      <c r="K91" s="711">
        <f t="shared" si="41"/>
        <v>24</v>
      </c>
      <c r="L91" s="712">
        <f t="shared" si="41"/>
        <v>75</v>
      </c>
    </row>
    <row r="92" spans="1:14" ht="15.75" customHeight="1" x14ac:dyDescent="0.25">
      <c r="A92" s="1561"/>
      <c r="B92" s="1543" t="s">
        <v>1030</v>
      </c>
      <c r="C92" s="102" t="s">
        <v>614</v>
      </c>
      <c r="D92" s="104">
        <f t="shared" si="40"/>
        <v>147</v>
      </c>
      <c r="E92" s="104">
        <f>SUM(LİSE.!S54)</f>
        <v>84</v>
      </c>
      <c r="F92" s="104"/>
      <c r="G92" s="104">
        <f>SUM(LİSE.!S60)</f>
        <v>15</v>
      </c>
      <c r="H92" s="104">
        <f>SUM(LİSE.!S66:S68)</f>
        <v>37</v>
      </c>
      <c r="I92" s="104">
        <f>SUM(LİSE.!S72)</f>
        <v>11</v>
      </c>
      <c r="J92" s="104"/>
      <c r="K92" s="104"/>
      <c r="L92" s="105"/>
    </row>
    <row r="93" spans="1:14" ht="15.75" customHeight="1" x14ac:dyDescent="0.25">
      <c r="A93" s="1561"/>
      <c r="B93" s="1543"/>
      <c r="C93" s="102" t="s">
        <v>615</v>
      </c>
      <c r="D93" s="104">
        <f t="shared" si="40"/>
        <v>142</v>
      </c>
      <c r="E93" s="104">
        <v>81</v>
      </c>
      <c r="F93" s="104"/>
      <c r="G93" s="104">
        <v>13</v>
      </c>
      <c r="H93" s="104">
        <v>37</v>
      </c>
      <c r="I93" s="104">
        <v>11</v>
      </c>
      <c r="J93" s="104"/>
      <c r="K93" s="104"/>
      <c r="L93" s="105"/>
    </row>
    <row r="94" spans="1:14" ht="15.75" customHeight="1" x14ac:dyDescent="0.25">
      <c r="A94" s="1561"/>
      <c r="B94" s="1548"/>
      <c r="C94" s="709" t="s">
        <v>427</v>
      </c>
      <c r="D94" s="711">
        <f t="shared" si="40"/>
        <v>289</v>
      </c>
      <c r="E94" s="711">
        <f>SUM(E92:E93)</f>
        <v>165</v>
      </c>
      <c r="F94" s="711"/>
      <c r="G94" s="711">
        <f t="shared" ref="G94:I94" si="42">SUM(G92:G93)</f>
        <v>28</v>
      </c>
      <c r="H94" s="711">
        <f t="shared" si="42"/>
        <v>74</v>
      </c>
      <c r="I94" s="711">
        <f t="shared" si="42"/>
        <v>22</v>
      </c>
      <c r="J94" s="711"/>
      <c r="K94" s="711"/>
      <c r="L94" s="712"/>
    </row>
    <row r="95" spans="1:14" ht="15.75" customHeight="1" thickBot="1" x14ac:dyDescent="0.3">
      <c r="A95" s="1565"/>
      <c r="B95" s="1557" t="s">
        <v>1031</v>
      </c>
      <c r="C95" s="1557"/>
      <c r="D95" s="743">
        <f t="shared" si="40"/>
        <v>5239</v>
      </c>
      <c r="E95" s="743">
        <f>SUM(E94,E91)</f>
        <v>4250</v>
      </c>
      <c r="F95" s="743">
        <f t="shared" ref="F95:L95" si="43">SUM(F94,F91)</f>
        <v>57</v>
      </c>
      <c r="G95" s="743">
        <f t="shared" si="43"/>
        <v>152</v>
      </c>
      <c r="H95" s="743">
        <f t="shared" si="43"/>
        <v>119</v>
      </c>
      <c r="I95" s="743">
        <f t="shared" si="43"/>
        <v>87</v>
      </c>
      <c r="J95" s="743">
        <f t="shared" si="43"/>
        <v>475</v>
      </c>
      <c r="K95" s="743">
        <f t="shared" si="43"/>
        <v>24</v>
      </c>
      <c r="L95" s="744">
        <f t="shared" si="43"/>
        <v>75</v>
      </c>
    </row>
    <row r="96" spans="1:14" ht="15.75" customHeight="1" x14ac:dyDescent="0.25">
      <c r="A96" s="1560" t="s">
        <v>629</v>
      </c>
      <c r="B96" s="1545" t="s">
        <v>535</v>
      </c>
      <c r="C96" s="108" t="s">
        <v>614</v>
      </c>
      <c r="D96" s="110">
        <f>SUM(E96:L96)</f>
        <v>2703</v>
      </c>
      <c r="E96" s="110">
        <f>SUM(LİSE.!W53)</f>
        <v>2343</v>
      </c>
      <c r="F96" s="110">
        <f>SUM(LİSE.!W58)</f>
        <v>24</v>
      </c>
      <c r="G96" s="110">
        <f>SUM(LİSE.!W59,LİSE.!W61)</f>
        <v>42</v>
      </c>
      <c r="H96" s="110">
        <f>SUM(LİSE.!W64:W65)</f>
        <v>11</v>
      </c>
      <c r="I96" s="110">
        <v>22</v>
      </c>
      <c r="J96" s="110">
        <f>SUM(LİSE.!W81)</f>
        <v>232</v>
      </c>
      <c r="K96" s="259">
        <f>SUM(LİSE.!W83)</f>
        <v>7</v>
      </c>
      <c r="L96" s="111">
        <f>SUM(LİSE.!W86)</f>
        <v>22</v>
      </c>
    </row>
    <row r="97" spans="1:12" ht="15.75" customHeight="1" x14ac:dyDescent="0.25">
      <c r="A97" s="1561"/>
      <c r="B97" s="1539"/>
      <c r="C97" s="102" t="s">
        <v>615</v>
      </c>
      <c r="D97" s="110">
        <f t="shared" ref="D97:D102" si="44">SUM(E97:L97)</f>
        <v>2287</v>
      </c>
      <c r="E97" s="104">
        <v>1900</v>
      </c>
      <c r="F97" s="104">
        <v>28</v>
      </c>
      <c r="G97" s="104">
        <f>SUM(LİSE.!X59,LİSE.!X61)</f>
        <v>71</v>
      </c>
      <c r="H97" s="104">
        <v>21</v>
      </c>
      <c r="I97" s="104">
        <v>15</v>
      </c>
      <c r="J97" s="104">
        <v>219</v>
      </c>
      <c r="K97" s="258">
        <v>9</v>
      </c>
      <c r="L97" s="105">
        <v>24</v>
      </c>
    </row>
    <row r="98" spans="1:12" ht="15.75" customHeight="1" x14ac:dyDescent="0.25">
      <c r="A98" s="1561"/>
      <c r="B98" s="1540"/>
      <c r="C98" s="709" t="s">
        <v>427</v>
      </c>
      <c r="D98" s="718">
        <f t="shared" si="44"/>
        <v>4990</v>
      </c>
      <c r="E98" s="711">
        <f>SUM(E96:E97)</f>
        <v>4243</v>
      </c>
      <c r="F98" s="711">
        <f t="shared" ref="F98:L98" si="45">SUM(F96:F97)</f>
        <v>52</v>
      </c>
      <c r="G98" s="711">
        <f t="shared" si="45"/>
        <v>113</v>
      </c>
      <c r="H98" s="711">
        <f t="shared" si="45"/>
        <v>32</v>
      </c>
      <c r="I98" s="711">
        <f t="shared" si="45"/>
        <v>37</v>
      </c>
      <c r="J98" s="711">
        <f t="shared" si="45"/>
        <v>451</v>
      </c>
      <c r="K98" s="711">
        <f t="shared" si="45"/>
        <v>16</v>
      </c>
      <c r="L98" s="711">
        <f t="shared" si="45"/>
        <v>46</v>
      </c>
    </row>
    <row r="99" spans="1:12" ht="15.75" customHeight="1" x14ac:dyDescent="0.25">
      <c r="A99" s="1561"/>
      <c r="B99" s="1543" t="s">
        <v>1030</v>
      </c>
      <c r="C99" s="102" t="s">
        <v>614</v>
      </c>
      <c r="D99" s="110">
        <f t="shared" si="44"/>
        <v>114</v>
      </c>
      <c r="E99" s="104">
        <f>SUM(LİSE.!W54)</f>
        <v>60</v>
      </c>
      <c r="F99" s="104"/>
      <c r="G99" s="104">
        <v>15</v>
      </c>
      <c r="H99" s="104">
        <f>SUM(LİSE.!W66:W68)</f>
        <v>38</v>
      </c>
      <c r="I99" s="104">
        <f>SUM(LİSE.!W72)</f>
        <v>1</v>
      </c>
      <c r="J99" s="104"/>
      <c r="K99" s="258"/>
      <c r="L99" s="105"/>
    </row>
    <row r="100" spans="1:12" ht="15.75" customHeight="1" x14ac:dyDescent="0.25">
      <c r="A100" s="1561"/>
      <c r="B100" s="1543"/>
      <c r="C100" s="102" t="s">
        <v>615</v>
      </c>
      <c r="D100" s="110">
        <f t="shared" si="44"/>
        <v>166</v>
      </c>
      <c r="E100" s="104">
        <v>97</v>
      </c>
      <c r="F100" s="104"/>
      <c r="G100" s="104">
        <v>16</v>
      </c>
      <c r="H100" s="104">
        <v>43</v>
      </c>
      <c r="I100" s="104">
        <v>10</v>
      </c>
      <c r="J100" s="104"/>
      <c r="K100" s="258"/>
      <c r="L100" s="105"/>
    </row>
    <row r="101" spans="1:12" ht="15.75" customHeight="1" x14ac:dyDescent="0.25">
      <c r="A101" s="1561"/>
      <c r="B101" s="1548"/>
      <c r="C101" s="709" t="s">
        <v>427</v>
      </c>
      <c r="D101" s="718">
        <f t="shared" si="44"/>
        <v>280</v>
      </c>
      <c r="E101" s="711">
        <f>SUM(E99:E100)</f>
        <v>157</v>
      </c>
      <c r="F101" s="711"/>
      <c r="G101" s="711">
        <f t="shared" ref="G101:I101" si="46">SUM(G99:G100)</f>
        <v>31</v>
      </c>
      <c r="H101" s="711">
        <f t="shared" si="46"/>
        <v>81</v>
      </c>
      <c r="I101" s="711">
        <f t="shared" si="46"/>
        <v>11</v>
      </c>
      <c r="J101" s="711"/>
      <c r="K101" s="711"/>
      <c r="L101" s="711"/>
    </row>
    <row r="102" spans="1:12" ht="15.75" customHeight="1" thickBot="1" x14ac:dyDescent="0.3">
      <c r="A102" s="1529"/>
      <c r="B102" s="1557" t="s">
        <v>1031</v>
      </c>
      <c r="C102" s="1557"/>
      <c r="D102" s="745">
        <f t="shared" si="44"/>
        <v>5270</v>
      </c>
      <c r="E102" s="741">
        <f>SUM(E101,E98)</f>
        <v>4400</v>
      </c>
      <c r="F102" s="741">
        <f t="shared" ref="F102:L102" si="47">SUM(F101,F98)</f>
        <v>52</v>
      </c>
      <c r="G102" s="741">
        <f t="shared" si="47"/>
        <v>144</v>
      </c>
      <c r="H102" s="741">
        <f t="shared" si="47"/>
        <v>113</v>
      </c>
      <c r="I102" s="741">
        <f t="shared" si="47"/>
        <v>48</v>
      </c>
      <c r="J102" s="741">
        <f t="shared" si="47"/>
        <v>451</v>
      </c>
      <c r="K102" s="741">
        <f t="shared" si="47"/>
        <v>16</v>
      </c>
      <c r="L102" s="741">
        <f t="shared" si="47"/>
        <v>46</v>
      </c>
    </row>
    <row r="103" spans="1:12" ht="15.75" customHeight="1" x14ac:dyDescent="0.25">
      <c r="A103" s="1528" t="s">
        <v>630</v>
      </c>
      <c r="B103" s="1532" t="s">
        <v>535</v>
      </c>
      <c r="C103" s="98" t="s">
        <v>614</v>
      </c>
      <c r="D103" s="100">
        <f>SUM(E103:L103)</f>
        <v>1971</v>
      </c>
      <c r="E103" s="100">
        <f>SUM(LİSE.!AA53)</f>
        <v>1670</v>
      </c>
      <c r="F103" s="100">
        <f>SUM(LİSE.!AA58)</f>
        <v>24</v>
      </c>
      <c r="G103" s="100">
        <f>SUM(LİSE.!AA59,LİSE.!AA61)</f>
        <v>30</v>
      </c>
      <c r="H103" s="100">
        <f>SUM(LİSE.!AA64)</f>
        <v>17</v>
      </c>
      <c r="I103" s="100">
        <f>SUM(LİSE.!AA71)</f>
        <v>23</v>
      </c>
      <c r="J103" s="100">
        <f>SUM(LİSE.!AA81)</f>
        <v>179</v>
      </c>
      <c r="K103" s="100">
        <f>SUM(LİSE.!AA83)</f>
        <v>4</v>
      </c>
      <c r="L103" s="101">
        <f>SUM(LİSE.!AA86)</f>
        <v>24</v>
      </c>
    </row>
    <row r="104" spans="1:12" ht="15.75" customHeight="1" x14ac:dyDescent="0.25">
      <c r="A104" s="1561"/>
      <c r="B104" s="1539"/>
      <c r="C104" s="102" t="s">
        <v>615</v>
      </c>
      <c r="D104" s="104">
        <f t="shared" ref="D104:D109" si="48">SUM(E104:L104)</f>
        <v>2163</v>
      </c>
      <c r="E104" s="104">
        <v>1800</v>
      </c>
      <c r="F104" s="104">
        <v>30</v>
      </c>
      <c r="G104" s="104">
        <v>54</v>
      </c>
      <c r="H104" s="104">
        <v>18</v>
      </c>
      <c r="I104" s="104">
        <v>20</v>
      </c>
      <c r="J104" s="104">
        <v>203</v>
      </c>
      <c r="K104" s="104">
        <v>12</v>
      </c>
      <c r="L104" s="105">
        <v>26</v>
      </c>
    </row>
    <row r="105" spans="1:12" ht="15.75" customHeight="1" x14ac:dyDescent="0.25">
      <c r="A105" s="1561"/>
      <c r="B105" s="1540"/>
      <c r="C105" s="709" t="s">
        <v>427</v>
      </c>
      <c r="D105" s="711">
        <f t="shared" si="48"/>
        <v>4134</v>
      </c>
      <c r="E105" s="711">
        <f>SUM(E103:E104)</f>
        <v>3470</v>
      </c>
      <c r="F105" s="711">
        <f t="shared" ref="F105:L105" si="49">SUM(F103:F104)</f>
        <v>54</v>
      </c>
      <c r="G105" s="711">
        <f t="shared" si="49"/>
        <v>84</v>
      </c>
      <c r="H105" s="711">
        <f t="shared" si="49"/>
        <v>35</v>
      </c>
      <c r="I105" s="711">
        <f t="shared" si="49"/>
        <v>43</v>
      </c>
      <c r="J105" s="711">
        <f t="shared" si="49"/>
        <v>382</v>
      </c>
      <c r="K105" s="711">
        <f t="shared" si="49"/>
        <v>16</v>
      </c>
      <c r="L105" s="712">
        <f t="shared" si="49"/>
        <v>50</v>
      </c>
    </row>
    <row r="106" spans="1:12" ht="15.75" customHeight="1" x14ac:dyDescent="0.25">
      <c r="A106" s="1561"/>
      <c r="B106" s="1543" t="s">
        <v>1030</v>
      </c>
      <c r="C106" s="102" t="s">
        <v>614</v>
      </c>
      <c r="D106" s="104">
        <f t="shared" si="48"/>
        <v>108</v>
      </c>
      <c r="E106" s="104">
        <f>SUM(LİSE.!AA54)</f>
        <v>68</v>
      </c>
      <c r="F106" s="104"/>
      <c r="G106" s="104">
        <f>SUM(LİSE.!AA60)</f>
        <v>14</v>
      </c>
      <c r="H106" s="104">
        <f>SUM(LİSE.!AA66:AA68)</f>
        <v>21</v>
      </c>
      <c r="I106" s="104">
        <f>SUM(LİSE.!AA72)</f>
        <v>5</v>
      </c>
      <c r="J106" s="104"/>
      <c r="K106" s="104"/>
      <c r="L106" s="105"/>
    </row>
    <row r="107" spans="1:12" ht="15.75" customHeight="1" x14ac:dyDescent="0.25">
      <c r="A107" s="1561"/>
      <c r="B107" s="1543"/>
      <c r="C107" s="102" t="s">
        <v>615</v>
      </c>
      <c r="D107" s="104">
        <f t="shared" si="48"/>
        <v>133</v>
      </c>
      <c r="E107" s="104">
        <v>78</v>
      </c>
      <c r="F107" s="104"/>
      <c r="G107" s="104">
        <v>10</v>
      </c>
      <c r="H107" s="104">
        <v>33</v>
      </c>
      <c r="I107" s="104">
        <v>12</v>
      </c>
      <c r="J107" s="104"/>
      <c r="K107" s="104"/>
      <c r="L107" s="105"/>
    </row>
    <row r="108" spans="1:12" ht="14.25" customHeight="1" x14ac:dyDescent="0.25">
      <c r="A108" s="1561"/>
      <c r="B108" s="1548"/>
      <c r="C108" s="709" t="s">
        <v>427</v>
      </c>
      <c r="D108" s="711">
        <f t="shared" si="48"/>
        <v>241</v>
      </c>
      <c r="E108" s="711">
        <f>SUM(E106:E107)</f>
        <v>146</v>
      </c>
      <c r="F108" s="711"/>
      <c r="G108" s="711">
        <f t="shared" ref="G108:I108" si="50">SUM(G106:G107)</f>
        <v>24</v>
      </c>
      <c r="H108" s="711">
        <f t="shared" si="50"/>
        <v>54</v>
      </c>
      <c r="I108" s="711">
        <f t="shared" si="50"/>
        <v>17</v>
      </c>
      <c r="J108" s="711"/>
      <c r="K108" s="711"/>
      <c r="L108" s="712"/>
    </row>
    <row r="109" spans="1:12" ht="14.25" customHeight="1" thickBot="1" x14ac:dyDescent="0.3">
      <c r="A109" s="1565"/>
      <c r="B109" s="1557" t="s">
        <v>1031</v>
      </c>
      <c r="C109" s="1557"/>
      <c r="D109" s="743">
        <f t="shared" si="48"/>
        <v>4375</v>
      </c>
      <c r="E109" s="743">
        <f>SUM(E108,E105)</f>
        <v>3616</v>
      </c>
      <c r="F109" s="743">
        <f t="shared" ref="F109:L109" si="51">SUM(F108,F105)</f>
        <v>54</v>
      </c>
      <c r="G109" s="743">
        <f t="shared" si="51"/>
        <v>108</v>
      </c>
      <c r="H109" s="743">
        <f t="shared" si="51"/>
        <v>89</v>
      </c>
      <c r="I109" s="743">
        <f t="shared" si="51"/>
        <v>60</v>
      </c>
      <c r="J109" s="743">
        <f t="shared" si="51"/>
        <v>382</v>
      </c>
      <c r="K109" s="743">
        <f t="shared" si="51"/>
        <v>16</v>
      </c>
      <c r="L109" s="744">
        <f t="shared" si="51"/>
        <v>50</v>
      </c>
    </row>
    <row r="110" spans="1:12" ht="16.5" customHeight="1" x14ac:dyDescent="0.25">
      <c r="A110" s="1573" t="s">
        <v>812</v>
      </c>
      <c r="B110" s="1576" t="s">
        <v>535</v>
      </c>
      <c r="C110" s="737" t="s">
        <v>614</v>
      </c>
      <c r="D110" s="738">
        <f>SUM(D75,D82,D89,D96,D103)</f>
        <v>10846</v>
      </c>
      <c r="E110" s="738">
        <f t="shared" ref="E110:L110" si="52">SUM(E75,E82,E89,E96,E103)</f>
        <v>9146</v>
      </c>
      <c r="F110" s="738">
        <f t="shared" si="52"/>
        <v>127</v>
      </c>
      <c r="G110" s="738">
        <f t="shared" si="52"/>
        <v>269</v>
      </c>
      <c r="H110" s="738">
        <f t="shared" si="52"/>
        <v>84</v>
      </c>
      <c r="I110" s="738">
        <f t="shared" si="52"/>
        <v>106</v>
      </c>
      <c r="J110" s="738">
        <f t="shared" si="52"/>
        <v>944</v>
      </c>
      <c r="K110" s="738">
        <f t="shared" si="52"/>
        <v>40</v>
      </c>
      <c r="L110" s="738">
        <f t="shared" si="52"/>
        <v>130</v>
      </c>
    </row>
    <row r="111" spans="1:12" ht="16.5" customHeight="1" x14ac:dyDescent="0.25">
      <c r="A111" s="1574"/>
      <c r="B111" s="1577"/>
      <c r="C111" s="739" t="s">
        <v>615</v>
      </c>
      <c r="D111" s="738">
        <f t="shared" ref="D111:L116" si="53">SUM(D76,D83,D90,D97,D104)</f>
        <v>9441</v>
      </c>
      <c r="E111" s="738">
        <f t="shared" si="53"/>
        <v>7780</v>
      </c>
      <c r="F111" s="738">
        <f t="shared" si="53"/>
        <v>111</v>
      </c>
      <c r="G111" s="738">
        <f t="shared" si="53"/>
        <v>270</v>
      </c>
      <c r="H111" s="738">
        <f t="shared" si="53"/>
        <v>72</v>
      </c>
      <c r="I111" s="738">
        <f t="shared" si="53"/>
        <v>131</v>
      </c>
      <c r="J111" s="738">
        <f t="shared" si="53"/>
        <v>900</v>
      </c>
      <c r="K111" s="738">
        <f t="shared" si="53"/>
        <v>43</v>
      </c>
      <c r="L111" s="738">
        <f t="shared" si="53"/>
        <v>134</v>
      </c>
    </row>
    <row r="112" spans="1:12" ht="16.5" customHeight="1" x14ac:dyDescent="0.25">
      <c r="A112" s="1574"/>
      <c r="B112" s="1577"/>
      <c r="C112" s="739" t="s">
        <v>427</v>
      </c>
      <c r="D112" s="738">
        <f t="shared" si="53"/>
        <v>20287</v>
      </c>
      <c r="E112" s="738">
        <f t="shared" si="53"/>
        <v>16926</v>
      </c>
      <c r="F112" s="738">
        <f t="shared" si="53"/>
        <v>238</v>
      </c>
      <c r="G112" s="738">
        <f t="shared" si="53"/>
        <v>539</v>
      </c>
      <c r="H112" s="738">
        <f t="shared" si="53"/>
        <v>156</v>
      </c>
      <c r="I112" s="738">
        <f t="shared" si="53"/>
        <v>237</v>
      </c>
      <c r="J112" s="738">
        <f t="shared" si="53"/>
        <v>1844</v>
      </c>
      <c r="K112" s="738">
        <f t="shared" si="53"/>
        <v>83</v>
      </c>
      <c r="L112" s="738">
        <f t="shared" si="53"/>
        <v>264</v>
      </c>
    </row>
    <row r="113" spans="1:12" ht="16.5" customHeight="1" x14ac:dyDescent="0.25">
      <c r="A113" s="1574"/>
      <c r="B113" s="1577" t="s">
        <v>1030</v>
      </c>
      <c r="C113" s="739" t="s">
        <v>614</v>
      </c>
      <c r="D113" s="738">
        <f t="shared" si="53"/>
        <v>561</v>
      </c>
      <c r="E113" s="738">
        <f t="shared" si="53"/>
        <v>318</v>
      </c>
      <c r="F113" s="738">
        <f t="shared" si="53"/>
        <v>0</v>
      </c>
      <c r="G113" s="738">
        <f t="shared" si="53"/>
        <v>58</v>
      </c>
      <c r="H113" s="738">
        <f t="shared" si="53"/>
        <v>165</v>
      </c>
      <c r="I113" s="738">
        <f t="shared" si="53"/>
        <v>20</v>
      </c>
      <c r="J113" s="738"/>
      <c r="K113" s="738"/>
      <c r="L113" s="738"/>
    </row>
    <row r="114" spans="1:12" ht="16.5" customHeight="1" x14ac:dyDescent="0.25">
      <c r="A114" s="1574"/>
      <c r="B114" s="1577"/>
      <c r="C114" s="739" t="s">
        <v>615</v>
      </c>
      <c r="D114" s="738">
        <f t="shared" si="53"/>
        <v>625</v>
      </c>
      <c r="E114" s="738">
        <f t="shared" si="53"/>
        <v>361</v>
      </c>
      <c r="F114" s="738">
        <f t="shared" si="53"/>
        <v>0</v>
      </c>
      <c r="G114" s="738">
        <f t="shared" si="53"/>
        <v>61</v>
      </c>
      <c r="H114" s="738">
        <f t="shared" si="53"/>
        <v>161</v>
      </c>
      <c r="I114" s="738">
        <f t="shared" si="53"/>
        <v>42</v>
      </c>
      <c r="J114" s="738"/>
      <c r="K114" s="738"/>
      <c r="L114" s="738"/>
    </row>
    <row r="115" spans="1:12" ht="16.5" customHeight="1" x14ac:dyDescent="0.25">
      <c r="A115" s="1574"/>
      <c r="B115" s="1577"/>
      <c r="C115" s="739" t="s">
        <v>427</v>
      </c>
      <c r="D115" s="738">
        <f t="shared" si="53"/>
        <v>1186</v>
      </c>
      <c r="E115" s="738">
        <f t="shared" si="53"/>
        <v>679</v>
      </c>
      <c r="F115" s="738">
        <f t="shared" si="53"/>
        <v>0</v>
      </c>
      <c r="G115" s="738">
        <f t="shared" si="53"/>
        <v>119</v>
      </c>
      <c r="H115" s="738">
        <f t="shared" si="53"/>
        <v>326</v>
      </c>
      <c r="I115" s="738">
        <f t="shared" si="53"/>
        <v>62</v>
      </c>
      <c r="J115" s="738"/>
      <c r="K115" s="738"/>
      <c r="L115" s="738"/>
    </row>
    <row r="116" spans="1:12" ht="16.5" customHeight="1" thickBot="1" x14ac:dyDescent="0.3">
      <c r="A116" s="1575"/>
      <c r="B116" s="1556" t="s">
        <v>1031</v>
      </c>
      <c r="C116" s="1556"/>
      <c r="D116" s="738">
        <f t="shared" si="53"/>
        <v>21473</v>
      </c>
      <c r="E116" s="738">
        <f t="shared" si="53"/>
        <v>17605</v>
      </c>
      <c r="F116" s="738">
        <f t="shared" si="53"/>
        <v>238</v>
      </c>
      <c r="G116" s="738">
        <f t="shared" si="53"/>
        <v>658</v>
      </c>
      <c r="H116" s="738">
        <f t="shared" si="53"/>
        <v>482</v>
      </c>
      <c r="I116" s="738">
        <f t="shared" si="53"/>
        <v>299</v>
      </c>
      <c r="J116" s="738">
        <f t="shared" si="53"/>
        <v>1844</v>
      </c>
      <c r="K116" s="738">
        <f t="shared" si="53"/>
        <v>83</v>
      </c>
      <c r="L116" s="738">
        <f t="shared" si="53"/>
        <v>264</v>
      </c>
    </row>
    <row r="117" spans="1:12" ht="16.5" customHeight="1" x14ac:dyDescent="0.25">
      <c r="A117" s="1566" t="s">
        <v>631</v>
      </c>
      <c r="B117" s="1569" t="s">
        <v>535</v>
      </c>
      <c r="C117" s="114" t="s">
        <v>614</v>
      </c>
      <c r="D117" s="115">
        <f>SUM(D33,D68,D110)</f>
        <v>31527</v>
      </c>
      <c r="E117" s="115">
        <f t="shared" ref="E117:L117" si="54">SUM(E33,E68,E110)</f>
        <v>25126</v>
      </c>
      <c r="F117" s="115">
        <f t="shared" si="54"/>
        <v>368</v>
      </c>
      <c r="G117" s="115">
        <f t="shared" si="54"/>
        <v>1804</v>
      </c>
      <c r="H117" s="115">
        <f t="shared" si="54"/>
        <v>429</v>
      </c>
      <c r="I117" s="115">
        <f t="shared" si="54"/>
        <v>294</v>
      </c>
      <c r="J117" s="115">
        <f t="shared" si="54"/>
        <v>2285</v>
      </c>
      <c r="K117" s="115">
        <f t="shared" si="54"/>
        <v>188</v>
      </c>
      <c r="L117" s="115">
        <f t="shared" si="54"/>
        <v>1033</v>
      </c>
    </row>
    <row r="118" spans="1:12" ht="16.5" customHeight="1" x14ac:dyDescent="0.25">
      <c r="A118" s="1567"/>
      <c r="B118" s="1570"/>
      <c r="C118" s="116" t="s">
        <v>615</v>
      </c>
      <c r="D118" s="115">
        <f t="shared" ref="D118:L123" si="55">SUM(D34,D69,D111)</f>
        <v>28659</v>
      </c>
      <c r="E118" s="115">
        <f t="shared" si="55"/>
        <v>22672</v>
      </c>
      <c r="F118" s="115">
        <f t="shared" si="55"/>
        <v>326</v>
      </c>
      <c r="G118" s="115">
        <f t="shared" si="55"/>
        <v>1712</v>
      </c>
      <c r="H118" s="115">
        <f t="shared" si="55"/>
        <v>437</v>
      </c>
      <c r="I118" s="115">
        <f t="shared" si="55"/>
        <v>329</v>
      </c>
      <c r="J118" s="115">
        <f t="shared" si="55"/>
        <v>2074</v>
      </c>
      <c r="K118" s="115">
        <f t="shared" si="55"/>
        <v>188</v>
      </c>
      <c r="L118" s="115">
        <f t="shared" si="55"/>
        <v>921</v>
      </c>
    </row>
    <row r="119" spans="1:12" ht="16.5" customHeight="1" x14ac:dyDescent="0.25">
      <c r="A119" s="1567"/>
      <c r="B119" s="1570"/>
      <c r="C119" s="116" t="s">
        <v>427</v>
      </c>
      <c r="D119" s="115">
        <f t="shared" si="55"/>
        <v>60186</v>
      </c>
      <c r="E119" s="115">
        <f t="shared" si="55"/>
        <v>47798</v>
      </c>
      <c r="F119" s="115">
        <f t="shared" si="55"/>
        <v>694</v>
      </c>
      <c r="G119" s="115">
        <f t="shared" si="55"/>
        <v>3516</v>
      </c>
      <c r="H119" s="115">
        <f t="shared" si="55"/>
        <v>866</v>
      </c>
      <c r="I119" s="115">
        <f t="shared" si="55"/>
        <v>623</v>
      </c>
      <c r="J119" s="115">
        <f t="shared" si="55"/>
        <v>4359</v>
      </c>
      <c r="K119" s="115">
        <f t="shared" si="55"/>
        <v>376</v>
      </c>
      <c r="L119" s="115">
        <f t="shared" si="55"/>
        <v>1954</v>
      </c>
    </row>
    <row r="120" spans="1:12" ht="16.5" customHeight="1" x14ac:dyDescent="0.25">
      <c r="A120" s="1567"/>
      <c r="B120" s="1570" t="s">
        <v>1030</v>
      </c>
      <c r="C120" s="116" t="s">
        <v>614</v>
      </c>
      <c r="D120" s="115">
        <f t="shared" si="55"/>
        <v>8177</v>
      </c>
      <c r="E120" s="115">
        <f t="shared" si="55"/>
        <v>5072</v>
      </c>
      <c r="F120" s="115">
        <f t="shared" si="55"/>
        <v>158</v>
      </c>
      <c r="G120" s="115">
        <f t="shared" si="55"/>
        <v>768</v>
      </c>
      <c r="H120" s="115">
        <f t="shared" si="55"/>
        <v>1096</v>
      </c>
      <c r="I120" s="115">
        <f t="shared" si="55"/>
        <v>482</v>
      </c>
      <c r="J120" s="115">
        <f t="shared" si="55"/>
        <v>548</v>
      </c>
      <c r="K120" s="115"/>
      <c r="L120" s="115">
        <f t="shared" si="55"/>
        <v>53</v>
      </c>
    </row>
    <row r="121" spans="1:12" ht="16.5" customHeight="1" x14ac:dyDescent="0.25">
      <c r="A121" s="1567"/>
      <c r="B121" s="1570"/>
      <c r="C121" s="116" t="s">
        <v>615</v>
      </c>
      <c r="D121" s="115">
        <f t="shared" si="55"/>
        <v>8137</v>
      </c>
      <c r="E121" s="115">
        <f t="shared" si="55"/>
        <v>5009</v>
      </c>
      <c r="F121" s="115">
        <f t="shared" si="55"/>
        <v>167</v>
      </c>
      <c r="G121" s="115">
        <f t="shared" si="55"/>
        <v>780</v>
      </c>
      <c r="H121" s="115">
        <f t="shared" si="55"/>
        <v>1090</v>
      </c>
      <c r="I121" s="115">
        <f t="shared" si="55"/>
        <v>517</v>
      </c>
      <c r="J121" s="115">
        <f t="shared" si="55"/>
        <v>521</v>
      </c>
      <c r="K121" s="115"/>
      <c r="L121" s="115">
        <f t="shared" si="55"/>
        <v>53</v>
      </c>
    </row>
    <row r="122" spans="1:12" ht="16.5" customHeight="1" x14ac:dyDescent="0.25">
      <c r="A122" s="1567"/>
      <c r="B122" s="1570"/>
      <c r="C122" s="116" t="s">
        <v>427</v>
      </c>
      <c r="D122" s="115">
        <f t="shared" si="55"/>
        <v>16314</v>
      </c>
      <c r="E122" s="115">
        <f t="shared" si="55"/>
        <v>10081</v>
      </c>
      <c r="F122" s="115">
        <f t="shared" si="55"/>
        <v>325</v>
      </c>
      <c r="G122" s="115">
        <f t="shared" si="55"/>
        <v>1548</v>
      </c>
      <c r="H122" s="115">
        <f t="shared" si="55"/>
        <v>2186</v>
      </c>
      <c r="I122" s="115">
        <f t="shared" si="55"/>
        <v>999</v>
      </c>
      <c r="J122" s="115">
        <f t="shared" si="55"/>
        <v>1069</v>
      </c>
      <c r="K122" s="115"/>
      <c r="L122" s="115">
        <f t="shared" si="55"/>
        <v>106</v>
      </c>
    </row>
    <row r="123" spans="1:12" ht="16.5" customHeight="1" thickBot="1" x14ac:dyDescent="0.3">
      <c r="A123" s="1568"/>
      <c r="B123" s="1571" t="s">
        <v>1031</v>
      </c>
      <c r="C123" s="1572"/>
      <c r="D123" s="115">
        <f t="shared" si="55"/>
        <v>76500</v>
      </c>
      <c r="E123" s="115">
        <f t="shared" si="55"/>
        <v>57879</v>
      </c>
      <c r="F123" s="115">
        <f t="shared" si="55"/>
        <v>1019</v>
      </c>
      <c r="G123" s="115">
        <f t="shared" si="55"/>
        <v>5064</v>
      </c>
      <c r="H123" s="115">
        <f t="shared" si="55"/>
        <v>3052</v>
      </c>
      <c r="I123" s="115">
        <f t="shared" si="55"/>
        <v>1622</v>
      </c>
      <c r="J123" s="115">
        <f t="shared" si="55"/>
        <v>5428</v>
      </c>
      <c r="K123" s="115">
        <f t="shared" si="55"/>
        <v>376</v>
      </c>
      <c r="L123" s="115">
        <f t="shared" si="55"/>
        <v>2060</v>
      </c>
    </row>
  </sheetData>
  <sheetProtection password="CEC5" sheet="1" objects="1" scenarios="1"/>
  <mergeCells count="75">
    <mergeCell ref="A117:A123"/>
    <mergeCell ref="B117:B119"/>
    <mergeCell ref="B120:B122"/>
    <mergeCell ref="B123:C123"/>
    <mergeCell ref="A103:A109"/>
    <mergeCell ref="B103:B105"/>
    <mergeCell ref="B106:B108"/>
    <mergeCell ref="B109:C109"/>
    <mergeCell ref="A110:A116"/>
    <mergeCell ref="B110:B112"/>
    <mergeCell ref="B113:B115"/>
    <mergeCell ref="B116:C116"/>
    <mergeCell ref="A89:A95"/>
    <mergeCell ref="B89:B91"/>
    <mergeCell ref="B92:B94"/>
    <mergeCell ref="B95:C95"/>
    <mergeCell ref="A96:A102"/>
    <mergeCell ref="B96:B98"/>
    <mergeCell ref="B99:B101"/>
    <mergeCell ref="B102:C102"/>
    <mergeCell ref="B75:B77"/>
    <mergeCell ref="A82:A88"/>
    <mergeCell ref="B82:B84"/>
    <mergeCell ref="B85:B87"/>
    <mergeCell ref="B88:C88"/>
    <mergeCell ref="A75:A81"/>
    <mergeCell ref="B78:B80"/>
    <mergeCell ref="B81:C81"/>
    <mergeCell ref="A61:A67"/>
    <mergeCell ref="B61:B63"/>
    <mergeCell ref="B64:B66"/>
    <mergeCell ref="B67:C67"/>
    <mergeCell ref="A68:A74"/>
    <mergeCell ref="B68:B70"/>
    <mergeCell ref="B71:B73"/>
    <mergeCell ref="B74:C74"/>
    <mergeCell ref="A47:A53"/>
    <mergeCell ref="B47:B49"/>
    <mergeCell ref="B50:B52"/>
    <mergeCell ref="B53:C53"/>
    <mergeCell ref="A54:A60"/>
    <mergeCell ref="B54:B56"/>
    <mergeCell ref="B57:B59"/>
    <mergeCell ref="B60:C60"/>
    <mergeCell ref="A33:A39"/>
    <mergeCell ref="B33:B35"/>
    <mergeCell ref="B36:B38"/>
    <mergeCell ref="B39:C39"/>
    <mergeCell ref="A40:A46"/>
    <mergeCell ref="B40:B42"/>
    <mergeCell ref="B43:B45"/>
    <mergeCell ref="B46:C46"/>
    <mergeCell ref="A19:A25"/>
    <mergeCell ref="B19:B21"/>
    <mergeCell ref="B22:B24"/>
    <mergeCell ref="B25:C25"/>
    <mergeCell ref="A26:A32"/>
    <mergeCell ref="B26:B28"/>
    <mergeCell ref="B29:B31"/>
    <mergeCell ref="B32:C32"/>
    <mergeCell ref="A5:A11"/>
    <mergeCell ref="B5:B7"/>
    <mergeCell ref="B8:B10"/>
    <mergeCell ref="B11:C11"/>
    <mergeCell ref="A12:A18"/>
    <mergeCell ref="B12:B14"/>
    <mergeCell ref="B15:B17"/>
    <mergeCell ref="B18:C18"/>
    <mergeCell ref="A1:L1"/>
    <mergeCell ref="A2:L2"/>
    <mergeCell ref="A3:A4"/>
    <mergeCell ref="B3:B4"/>
    <mergeCell ref="C3:C4"/>
    <mergeCell ref="D3:D4"/>
    <mergeCell ref="E3:L3"/>
  </mergeCells>
  <pageMargins left="0.43307086614173229" right="0" top="7.874015748031496E-2" bottom="0.15748031496062992" header="0.31496062992125984" footer="0.31496062992125984"/>
  <pageSetup paperSize="9" scale="98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00"/>
  </sheetPr>
  <dimension ref="A1:G6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6" sqref="M6"/>
    </sheetView>
  </sheetViews>
  <sheetFormatPr defaultRowHeight="15" x14ac:dyDescent="0.25"/>
  <cols>
    <col min="1" max="1" width="20.140625" customWidth="1"/>
    <col min="2" max="2" width="13.7109375" customWidth="1"/>
    <col min="3" max="3" width="11.42578125" customWidth="1"/>
    <col min="4" max="4" width="12" customWidth="1"/>
    <col min="5" max="5" width="11.140625" customWidth="1"/>
    <col min="6" max="6" width="12.85546875" customWidth="1"/>
    <col min="7" max="7" width="12.5703125" customWidth="1"/>
    <col min="253" max="253" width="17.140625" customWidth="1"/>
    <col min="255" max="255" width="11.42578125" customWidth="1"/>
    <col min="256" max="257" width="12" customWidth="1"/>
    <col min="258" max="258" width="12.85546875" customWidth="1"/>
    <col min="259" max="259" width="12.5703125" customWidth="1"/>
    <col min="509" max="509" width="17.140625" customWidth="1"/>
    <col min="511" max="511" width="11.42578125" customWidth="1"/>
    <col min="512" max="513" width="12" customWidth="1"/>
    <col min="514" max="514" width="12.85546875" customWidth="1"/>
    <col min="515" max="515" width="12.5703125" customWidth="1"/>
    <col min="765" max="765" width="17.140625" customWidth="1"/>
    <col min="767" max="767" width="11.42578125" customWidth="1"/>
    <col min="768" max="769" width="12" customWidth="1"/>
    <col min="770" max="770" width="12.85546875" customWidth="1"/>
    <col min="771" max="771" width="12.5703125" customWidth="1"/>
    <col min="1021" max="1021" width="17.140625" customWidth="1"/>
    <col min="1023" max="1023" width="11.42578125" customWidth="1"/>
    <col min="1024" max="1025" width="12" customWidth="1"/>
    <col min="1026" max="1026" width="12.85546875" customWidth="1"/>
    <col min="1027" max="1027" width="12.5703125" customWidth="1"/>
    <col min="1277" max="1277" width="17.140625" customWidth="1"/>
    <col min="1279" max="1279" width="11.42578125" customWidth="1"/>
    <col min="1280" max="1281" width="12" customWidth="1"/>
    <col min="1282" max="1282" width="12.85546875" customWidth="1"/>
    <col min="1283" max="1283" width="12.5703125" customWidth="1"/>
    <col min="1533" max="1533" width="17.140625" customWidth="1"/>
    <col min="1535" max="1535" width="11.42578125" customWidth="1"/>
    <col min="1536" max="1537" width="12" customWidth="1"/>
    <col min="1538" max="1538" width="12.85546875" customWidth="1"/>
    <col min="1539" max="1539" width="12.5703125" customWidth="1"/>
    <col min="1789" max="1789" width="17.140625" customWidth="1"/>
    <col min="1791" max="1791" width="11.42578125" customWidth="1"/>
    <col min="1792" max="1793" width="12" customWidth="1"/>
    <col min="1794" max="1794" width="12.85546875" customWidth="1"/>
    <col min="1795" max="1795" width="12.5703125" customWidth="1"/>
    <col min="2045" max="2045" width="17.140625" customWidth="1"/>
    <col min="2047" max="2047" width="11.42578125" customWidth="1"/>
    <col min="2048" max="2049" width="12" customWidth="1"/>
    <col min="2050" max="2050" width="12.85546875" customWidth="1"/>
    <col min="2051" max="2051" width="12.5703125" customWidth="1"/>
    <col min="2301" max="2301" width="17.140625" customWidth="1"/>
    <col min="2303" max="2303" width="11.42578125" customWidth="1"/>
    <col min="2304" max="2305" width="12" customWidth="1"/>
    <col min="2306" max="2306" width="12.85546875" customWidth="1"/>
    <col min="2307" max="2307" width="12.5703125" customWidth="1"/>
    <col min="2557" max="2557" width="17.140625" customWidth="1"/>
    <col min="2559" max="2559" width="11.42578125" customWidth="1"/>
    <col min="2560" max="2561" width="12" customWidth="1"/>
    <col min="2562" max="2562" width="12.85546875" customWidth="1"/>
    <col min="2563" max="2563" width="12.5703125" customWidth="1"/>
    <col min="2813" max="2813" width="17.140625" customWidth="1"/>
    <col min="2815" max="2815" width="11.42578125" customWidth="1"/>
    <col min="2816" max="2817" width="12" customWidth="1"/>
    <col min="2818" max="2818" width="12.85546875" customWidth="1"/>
    <col min="2819" max="2819" width="12.5703125" customWidth="1"/>
    <col min="3069" max="3069" width="17.140625" customWidth="1"/>
    <col min="3071" max="3071" width="11.42578125" customWidth="1"/>
    <col min="3072" max="3073" width="12" customWidth="1"/>
    <col min="3074" max="3074" width="12.85546875" customWidth="1"/>
    <col min="3075" max="3075" width="12.5703125" customWidth="1"/>
    <col min="3325" max="3325" width="17.140625" customWidth="1"/>
    <col min="3327" max="3327" width="11.42578125" customWidth="1"/>
    <col min="3328" max="3329" width="12" customWidth="1"/>
    <col min="3330" max="3330" width="12.85546875" customWidth="1"/>
    <col min="3331" max="3331" width="12.5703125" customWidth="1"/>
    <col min="3581" max="3581" width="17.140625" customWidth="1"/>
    <col min="3583" max="3583" width="11.42578125" customWidth="1"/>
    <col min="3584" max="3585" width="12" customWidth="1"/>
    <col min="3586" max="3586" width="12.85546875" customWidth="1"/>
    <col min="3587" max="3587" width="12.5703125" customWidth="1"/>
    <col min="3837" max="3837" width="17.140625" customWidth="1"/>
    <col min="3839" max="3839" width="11.42578125" customWidth="1"/>
    <col min="3840" max="3841" width="12" customWidth="1"/>
    <col min="3842" max="3842" width="12.85546875" customWidth="1"/>
    <col min="3843" max="3843" width="12.5703125" customWidth="1"/>
    <col min="4093" max="4093" width="17.140625" customWidth="1"/>
    <col min="4095" max="4095" width="11.42578125" customWidth="1"/>
    <col min="4096" max="4097" width="12" customWidth="1"/>
    <col min="4098" max="4098" width="12.85546875" customWidth="1"/>
    <col min="4099" max="4099" width="12.5703125" customWidth="1"/>
    <col min="4349" max="4349" width="17.140625" customWidth="1"/>
    <col min="4351" max="4351" width="11.42578125" customWidth="1"/>
    <col min="4352" max="4353" width="12" customWidth="1"/>
    <col min="4354" max="4354" width="12.85546875" customWidth="1"/>
    <col min="4355" max="4355" width="12.5703125" customWidth="1"/>
    <col min="4605" max="4605" width="17.140625" customWidth="1"/>
    <col min="4607" max="4607" width="11.42578125" customWidth="1"/>
    <col min="4608" max="4609" width="12" customWidth="1"/>
    <col min="4610" max="4610" width="12.85546875" customWidth="1"/>
    <col min="4611" max="4611" width="12.5703125" customWidth="1"/>
    <col min="4861" max="4861" width="17.140625" customWidth="1"/>
    <col min="4863" max="4863" width="11.42578125" customWidth="1"/>
    <col min="4864" max="4865" width="12" customWidth="1"/>
    <col min="4866" max="4866" width="12.85546875" customWidth="1"/>
    <col min="4867" max="4867" width="12.5703125" customWidth="1"/>
    <col min="5117" max="5117" width="17.140625" customWidth="1"/>
    <col min="5119" max="5119" width="11.42578125" customWidth="1"/>
    <col min="5120" max="5121" width="12" customWidth="1"/>
    <col min="5122" max="5122" width="12.85546875" customWidth="1"/>
    <col min="5123" max="5123" width="12.5703125" customWidth="1"/>
    <col min="5373" max="5373" width="17.140625" customWidth="1"/>
    <col min="5375" max="5375" width="11.42578125" customWidth="1"/>
    <col min="5376" max="5377" width="12" customWidth="1"/>
    <col min="5378" max="5378" width="12.85546875" customWidth="1"/>
    <col min="5379" max="5379" width="12.5703125" customWidth="1"/>
    <col min="5629" max="5629" width="17.140625" customWidth="1"/>
    <col min="5631" max="5631" width="11.42578125" customWidth="1"/>
    <col min="5632" max="5633" width="12" customWidth="1"/>
    <col min="5634" max="5634" width="12.85546875" customWidth="1"/>
    <col min="5635" max="5635" width="12.5703125" customWidth="1"/>
    <col min="5885" max="5885" width="17.140625" customWidth="1"/>
    <col min="5887" max="5887" width="11.42578125" customWidth="1"/>
    <col min="5888" max="5889" width="12" customWidth="1"/>
    <col min="5890" max="5890" width="12.85546875" customWidth="1"/>
    <col min="5891" max="5891" width="12.5703125" customWidth="1"/>
    <col min="6141" max="6141" width="17.140625" customWidth="1"/>
    <col min="6143" max="6143" width="11.42578125" customWidth="1"/>
    <col min="6144" max="6145" width="12" customWidth="1"/>
    <col min="6146" max="6146" width="12.85546875" customWidth="1"/>
    <col min="6147" max="6147" width="12.5703125" customWidth="1"/>
    <col min="6397" max="6397" width="17.140625" customWidth="1"/>
    <col min="6399" max="6399" width="11.42578125" customWidth="1"/>
    <col min="6400" max="6401" width="12" customWidth="1"/>
    <col min="6402" max="6402" width="12.85546875" customWidth="1"/>
    <col min="6403" max="6403" width="12.5703125" customWidth="1"/>
    <col min="6653" max="6653" width="17.140625" customWidth="1"/>
    <col min="6655" max="6655" width="11.42578125" customWidth="1"/>
    <col min="6656" max="6657" width="12" customWidth="1"/>
    <col min="6658" max="6658" width="12.85546875" customWidth="1"/>
    <col min="6659" max="6659" width="12.5703125" customWidth="1"/>
    <col min="6909" max="6909" width="17.140625" customWidth="1"/>
    <col min="6911" max="6911" width="11.42578125" customWidth="1"/>
    <col min="6912" max="6913" width="12" customWidth="1"/>
    <col min="6914" max="6914" width="12.85546875" customWidth="1"/>
    <col min="6915" max="6915" width="12.5703125" customWidth="1"/>
    <col min="7165" max="7165" width="17.140625" customWidth="1"/>
    <col min="7167" max="7167" width="11.42578125" customWidth="1"/>
    <col min="7168" max="7169" width="12" customWidth="1"/>
    <col min="7170" max="7170" width="12.85546875" customWidth="1"/>
    <col min="7171" max="7171" width="12.5703125" customWidth="1"/>
    <col min="7421" max="7421" width="17.140625" customWidth="1"/>
    <col min="7423" max="7423" width="11.42578125" customWidth="1"/>
    <col min="7424" max="7425" width="12" customWidth="1"/>
    <col min="7426" max="7426" width="12.85546875" customWidth="1"/>
    <col min="7427" max="7427" width="12.5703125" customWidth="1"/>
    <col min="7677" max="7677" width="17.140625" customWidth="1"/>
    <col min="7679" max="7679" width="11.42578125" customWidth="1"/>
    <col min="7680" max="7681" width="12" customWidth="1"/>
    <col min="7682" max="7682" width="12.85546875" customWidth="1"/>
    <col min="7683" max="7683" width="12.5703125" customWidth="1"/>
    <col min="7933" max="7933" width="17.140625" customWidth="1"/>
    <col min="7935" max="7935" width="11.42578125" customWidth="1"/>
    <col min="7936" max="7937" width="12" customWidth="1"/>
    <col min="7938" max="7938" width="12.85546875" customWidth="1"/>
    <col min="7939" max="7939" width="12.5703125" customWidth="1"/>
    <col min="8189" max="8189" width="17.140625" customWidth="1"/>
    <col min="8191" max="8191" width="11.42578125" customWidth="1"/>
    <col min="8192" max="8193" width="12" customWidth="1"/>
    <col min="8194" max="8194" width="12.85546875" customWidth="1"/>
    <col min="8195" max="8195" width="12.5703125" customWidth="1"/>
    <col min="8445" max="8445" width="17.140625" customWidth="1"/>
    <col min="8447" max="8447" width="11.42578125" customWidth="1"/>
    <col min="8448" max="8449" width="12" customWidth="1"/>
    <col min="8450" max="8450" width="12.85546875" customWidth="1"/>
    <col min="8451" max="8451" width="12.5703125" customWidth="1"/>
    <col min="8701" max="8701" width="17.140625" customWidth="1"/>
    <col min="8703" max="8703" width="11.42578125" customWidth="1"/>
    <col min="8704" max="8705" width="12" customWidth="1"/>
    <col min="8706" max="8706" width="12.85546875" customWidth="1"/>
    <col min="8707" max="8707" width="12.5703125" customWidth="1"/>
    <col min="8957" max="8957" width="17.140625" customWidth="1"/>
    <col min="8959" max="8959" width="11.42578125" customWidth="1"/>
    <col min="8960" max="8961" width="12" customWidth="1"/>
    <col min="8962" max="8962" width="12.85546875" customWidth="1"/>
    <col min="8963" max="8963" width="12.5703125" customWidth="1"/>
    <col min="9213" max="9213" width="17.140625" customWidth="1"/>
    <col min="9215" max="9215" width="11.42578125" customWidth="1"/>
    <col min="9216" max="9217" width="12" customWidth="1"/>
    <col min="9218" max="9218" width="12.85546875" customWidth="1"/>
    <col min="9219" max="9219" width="12.5703125" customWidth="1"/>
    <col min="9469" max="9469" width="17.140625" customWidth="1"/>
    <col min="9471" max="9471" width="11.42578125" customWidth="1"/>
    <col min="9472" max="9473" width="12" customWidth="1"/>
    <col min="9474" max="9474" width="12.85546875" customWidth="1"/>
    <col min="9475" max="9475" width="12.5703125" customWidth="1"/>
    <col min="9725" max="9725" width="17.140625" customWidth="1"/>
    <col min="9727" max="9727" width="11.42578125" customWidth="1"/>
    <col min="9728" max="9729" width="12" customWidth="1"/>
    <col min="9730" max="9730" width="12.85546875" customWidth="1"/>
    <col min="9731" max="9731" width="12.5703125" customWidth="1"/>
    <col min="9981" max="9981" width="17.140625" customWidth="1"/>
    <col min="9983" max="9983" width="11.42578125" customWidth="1"/>
    <col min="9984" max="9985" width="12" customWidth="1"/>
    <col min="9986" max="9986" width="12.85546875" customWidth="1"/>
    <col min="9987" max="9987" width="12.5703125" customWidth="1"/>
    <col min="10237" max="10237" width="17.140625" customWidth="1"/>
    <col min="10239" max="10239" width="11.42578125" customWidth="1"/>
    <col min="10240" max="10241" width="12" customWidth="1"/>
    <col min="10242" max="10242" width="12.85546875" customWidth="1"/>
    <col min="10243" max="10243" width="12.5703125" customWidth="1"/>
    <col min="10493" max="10493" width="17.140625" customWidth="1"/>
    <col min="10495" max="10495" width="11.42578125" customWidth="1"/>
    <col min="10496" max="10497" width="12" customWidth="1"/>
    <col min="10498" max="10498" width="12.85546875" customWidth="1"/>
    <col min="10499" max="10499" width="12.5703125" customWidth="1"/>
    <col min="10749" max="10749" width="17.140625" customWidth="1"/>
    <col min="10751" max="10751" width="11.42578125" customWidth="1"/>
    <col min="10752" max="10753" width="12" customWidth="1"/>
    <col min="10754" max="10754" width="12.85546875" customWidth="1"/>
    <col min="10755" max="10755" width="12.5703125" customWidth="1"/>
    <col min="11005" max="11005" width="17.140625" customWidth="1"/>
    <col min="11007" max="11007" width="11.42578125" customWidth="1"/>
    <col min="11008" max="11009" width="12" customWidth="1"/>
    <col min="11010" max="11010" width="12.85546875" customWidth="1"/>
    <col min="11011" max="11011" width="12.5703125" customWidth="1"/>
    <col min="11261" max="11261" width="17.140625" customWidth="1"/>
    <col min="11263" max="11263" width="11.42578125" customWidth="1"/>
    <col min="11264" max="11265" width="12" customWidth="1"/>
    <col min="11266" max="11266" width="12.85546875" customWidth="1"/>
    <col min="11267" max="11267" width="12.5703125" customWidth="1"/>
    <col min="11517" max="11517" width="17.140625" customWidth="1"/>
    <col min="11519" max="11519" width="11.42578125" customWidth="1"/>
    <col min="11520" max="11521" width="12" customWidth="1"/>
    <col min="11522" max="11522" width="12.85546875" customWidth="1"/>
    <col min="11523" max="11523" width="12.5703125" customWidth="1"/>
    <col min="11773" max="11773" width="17.140625" customWidth="1"/>
    <col min="11775" max="11775" width="11.42578125" customWidth="1"/>
    <col min="11776" max="11777" width="12" customWidth="1"/>
    <col min="11778" max="11778" width="12.85546875" customWidth="1"/>
    <col min="11779" max="11779" width="12.5703125" customWidth="1"/>
    <col min="12029" max="12029" width="17.140625" customWidth="1"/>
    <col min="12031" max="12031" width="11.42578125" customWidth="1"/>
    <col min="12032" max="12033" width="12" customWidth="1"/>
    <col min="12034" max="12034" width="12.85546875" customWidth="1"/>
    <col min="12035" max="12035" width="12.5703125" customWidth="1"/>
    <col min="12285" max="12285" width="17.140625" customWidth="1"/>
    <col min="12287" max="12287" width="11.42578125" customWidth="1"/>
    <col min="12288" max="12289" width="12" customWidth="1"/>
    <col min="12290" max="12290" width="12.85546875" customWidth="1"/>
    <col min="12291" max="12291" width="12.5703125" customWidth="1"/>
    <col min="12541" max="12541" width="17.140625" customWidth="1"/>
    <col min="12543" max="12543" width="11.42578125" customWidth="1"/>
    <col min="12544" max="12545" width="12" customWidth="1"/>
    <col min="12546" max="12546" width="12.85546875" customWidth="1"/>
    <col min="12547" max="12547" width="12.5703125" customWidth="1"/>
    <col min="12797" max="12797" width="17.140625" customWidth="1"/>
    <col min="12799" max="12799" width="11.42578125" customWidth="1"/>
    <col min="12800" max="12801" width="12" customWidth="1"/>
    <col min="12802" max="12802" width="12.85546875" customWidth="1"/>
    <col min="12803" max="12803" width="12.5703125" customWidth="1"/>
    <col min="13053" max="13053" width="17.140625" customWidth="1"/>
    <col min="13055" max="13055" width="11.42578125" customWidth="1"/>
    <col min="13056" max="13057" width="12" customWidth="1"/>
    <col min="13058" max="13058" width="12.85546875" customWidth="1"/>
    <col min="13059" max="13059" width="12.5703125" customWidth="1"/>
    <col min="13309" max="13309" width="17.140625" customWidth="1"/>
    <col min="13311" max="13311" width="11.42578125" customWidth="1"/>
    <col min="13312" max="13313" width="12" customWidth="1"/>
    <col min="13314" max="13314" width="12.85546875" customWidth="1"/>
    <col min="13315" max="13315" width="12.5703125" customWidth="1"/>
    <col min="13565" max="13565" width="17.140625" customWidth="1"/>
    <col min="13567" max="13567" width="11.42578125" customWidth="1"/>
    <col min="13568" max="13569" width="12" customWidth="1"/>
    <col min="13570" max="13570" width="12.85546875" customWidth="1"/>
    <col min="13571" max="13571" width="12.5703125" customWidth="1"/>
    <col min="13821" max="13821" width="17.140625" customWidth="1"/>
    <col min="13823" max="13823" width="11.42578125" customWidth="1"/>
    <col min="13824" max="13825" width="12" customWidth="1"/>
    <col min="13826" max="13826" width="12.85546875" customWidth="1"/>
    <col min="13827" max="13827" width="12.5703125" customWidth="1"/>
    <col min="14077" max="14077" width="17.140625" customWidth="1"/>
    <col min="14079" max="14079" width="11.42578125" customWidth="1"/>
    <col min="14080" max="14081" width="12" customWidth="1"/>
    <col min="14082" max="14082" width="12.85546875" customWidth="1"/>
    <col min="14083" max="14083" width="12.5703125" customWidth="1"/>
    <col min="14333" max="14333" width="17.140625" customWidth="1"/>
    <col min="14335" max="14335" width="11.42578125" customWidth="1"/>
    <col min="14336" max="14337" width="12" customWidth="1"/>
    <col min="14338" max="14338" width="12.85546875" customWidth="1"/>
    <col min="14339" max="14339" width="12.5703125" customWidth="1"/>
    <col min="14589" max="14589" width="17.140625" customWidth="1"/>
    <col min="14591" max="14591" width="11.42578125" customWidth="1"/>
    <col min="14592" max="14593" width="12" customWidth="1"/>
    <col min="14594" max="14594" width="12.85546875" customWidth="1"/>
    <col min="14595" max="14595" width="12.5703125" customWidth="1"/>
    <col min="14845" max="14845" width="17.140625" customWidth="1"/>
    <col min="14847" max="14847" width="11.42578125" customWidth="1"/>
    <col min="14848" max="14849" width="12" customWidth="1"/>
    <col min="14850" max="14850" width="12.85546875" customWidth="1"/>
    <col min="14851" max="14851" width="12.5703125" customWidth="1"/>
    <col min="15101" max="15101" width="17.140625" customWidth="1"/>
    <col min="15103" max="15103" width="11.42578125" customWidth="1"/>
    <col min="15104" max="15105" width="12" customWidth="1"/>
    <col min="15106" max="15106" width="12.85546875" customWidth="1"/>
    <col min="15107" max="15107" width="12.5703125" customWidth="1"/>
    <col min="15357" max="15357" width="17.140625" customWidth="1"/>
    <col min="15359" max="15359" width="11.42578125" customWidth="1"/>
    <col min="15360" max="15361" width="12" customWidth="1"/>
    <col min="15362" max="15362" width="12.85546875" customWidth="1"/>
    <col min="15363" max="15363" width="12.5703125" customWidth="1"/>
    <col min="15613" max="15613" width="17.140625" customWidth="1"/>
    <col min="15615" max="15615" width="11.42578125" customWidth="1"/>
    <col min="15616" max="15617" width="12" customWidth="1"/>
    <col min="15618" max="15618" width="12.85546875" customWidth="1"/>
    <col min="15619" max="15619" width="12.5703125" customWidth="1"/>
    <col min="15869" max="15869" width="17.140625" customWidth="1"/>
    <col min="15871" max="15871" width="11.42578125" customWidth="1"/>
    <col min="15872" max="15873" width="12" customWidth="1"/>
    <col min="15874" max="15874" width="12.85546875" customWidth="1"/>
    <col min="15875" max="15875" width="12.5703125" customWidth="1"/>
    <col min="16125" max="16125" width="17.140625" customWidth="1"/>
    <col min="16127" max="16127" width="11.42578125" customWidth="1"/>
    <col min="16128" max="16129" width="12" customWidth="1"/>
    <col min="16130" max="16130" width="12.85546875" customWidth="1"/>
    <col min="16131" max="16131" width="12.5703125" customWidth="1"/>
  </cols>
  <sheetData>
    <row r="1" spans="1:7" ht="25.5" customHeight="1" thickBot="1" x14ac:dyDescent="0.3">
      <c r="A1" s="1579" t="s">
        <v>633</v>
      </c>
      <c r="B1" s="1579"/>
      <c r="C1" s="1579"/>
      <c r="D1" s="1579"/>
      <c r="E1" s="1579"/>
      <c r="F1" s="1579"/>
      <c r="G1" s="1579"/>
    </row>
    <row r="2" spans="1:7" ht="54.75" customHeight="1" thickTop="1" x14ac:dyDescent="0.25">
      <c r="A2" s="1580" t="s">
        <v>0</v>
      </c>
      <c r="B2" s="1581"/>
      <c r="C2" s="707" t="s">
        <v>634</v>
      </c>
      <c r="D2" s="707" t="s">
        <v>635</v>
      </c>
      <c r="E2" s="707" t="s">
        <v>636</v>
      </c>
      <c r="F2" s="707" t="s">
        <v>637</v>
      </c>
      <c r="G2" s="708" t="s">
        <v>638</v>
      </c>
    </row>
    <row r="3" spans="1:7" ht="16.5" customHeight="1" x14ac:dyDescent="0.25">
      <c r="A3" s="1582" t="s">
        <v>132</v>
      </c>
      <c r="B3" s="117" t="s">
        <v>535</v>
      </c>
      <c r="C3" s="118">
        <f>SUM(İLK.!J44)</f>
        <v>15182</v>
      </c>
      <c r="D3" s="119">
        <v>821</v>
      </c>
      <c r="E3" s="120">
        <f>SUM(C3/30)</f>
        <v>506.06666666666666</v>
      </c>
      <c r="F3" s="121">
        <f>SUM(D3-E3)</f>
        <v>314.93333333333334</v>
      </c>
      <c r="G3" s="122">
        <f>SUM(C3/D3)</f>
        <v>18.49208282582217</v>
      </c>
    </row>
    <row r="4" spans="1:7" ht="16.5" customHeight="1" x14ac:dyDescent="0.25">
      <c r="A4" s="1582"/>
      <c r="B4" s="117" t="s">
        <v>1030</v>
      </c>
      <c r="C4" s="118">
        <f>SUM(İLK.!J118)</f>
        <v>4666</v>
      </c>
      <c r="D4" s="119">
        <v>413</v>
      </c>
      <c r="E4" s="120">
        <f t="shared" ref="E4:E20" si="0">SUM(C4/30)</f>
        <v>155.53333333333333</v>
      </c>
      <c r="F4" s="121">
        <f t="shared" ref="F4:F20" si="1">SUM(D4-E4)</f>
        <v>257.4666666666667</v>
      </c>
      <c r="G4" s="122">
        <f t="shared" ref="G4:G20" si="2">SUM(C4/D4)</f>
        <v>11.297820823244551</v>
      </c>
    </row>
    <row r="5" spans="1:7" ht="16.5" customHeight="1" x14ac:dyDescent="0.25">
      <c r="A5" s="1578" t="s">
        <v>1</v>
      </c>
      <c r="B5" s="275" t="s">
        <v>535</v>
      </c>
      <c r="C5" s="276">
        <f>SUM(İLK.!J121)</f>
        <v>216</v>
      </c>
      <c r="D5" s="277">
        <v>11</v>
      </c>
      <c r="E5" s="279">
        <f t="shared" si="0"/>
        <v>7.2</v>
      </c>
      <c r="F5" s="276">
        <f t="shared" si="1"/>
        <v>3.8</v>
      </c>
      <c r="G5" s="278">
        <f t="shared" si="2"/>
        <v>19.636363636363637</v>
      </c>
    </row>
    <row r="6" spans="1:7" ht="16.5" customHeight="1" x14ac:dyDescent="0.25">
      <c r="A6" s="1578"/>
      <c r="B6" s="275" t="s">
        <v>616</v>
      </c>
      <c r="C6" s="276">
        <f>SUM(İLK.!J124)</f>
        <v>130</v>
      </c>
      <c r="D6" s="277"/>
      <c r="E6" s="279">
        <f t="shared" si="0"/>
        <v>4.333333333333333</v>
      </c>
      <c r="F6" s="276">
        <f t="shared" si="1"/>
        <v>-4.333333333333333</v>
      </c>
      <c r="G6" s="278"/>
    </row>
    <row r="7" spans="1:7" ht="16.5" customHeight="1" x14ac:dyDescent="0.25">
      <c r="A7" s="1582" t="s">
        <v>23</v>
      </c>
      <c r="B7" s="117" t="s">
        <v>535</v>
      </c>
      <c r="C7" s="118">
        <f>SUM(İLK.!J150)</f>
        <v>1295</v>
      </c>
      <c r="D7" s="119">
        <v>75</v>
      </c>
      <c r="E7" s="120">
        <f t="shared" si="0"/>
        <v>43.166666666666664</v>
      </c>
      <c r="F7" s="121">
        <f t="shared" si="1"/>
        <v>31.833333333333336</v>
      </c>
      <c r="G7" s="122">
        <f t="shared" si="2"/>
        <v>17.266666666666666</v>
      </c>
    </row>
    <row r="8" spans="1:7" ht="16.5" customHeight="1" x14ac:dyDescent="0.25">
      <c r="A8" s="1582"/>
      <c r="B8" s="117" t="s">
        <v>1030</v>
      </c>
      <c r="C8" s="118">
        <f>SUM(İLK.!J162)</f>
        <v>690</v>
      </c>
      <c r="D8" s="119">
        <v>23</v>
      </c>
      <c r="E8" s="120">
        <f t="shared" si="0"/>
        <v>23</v>
      </c>
      <c r="F8" s="121">
        <f t="shared" si="1"/>
        <v>0</v>
      </c>
      <c r="G8" s="122">
        <f t="shared" si="2"/>
        <v>30</v>
      </c>
    </row>
    <row r="9" spans="1:7" ht="16.5" customHeight="1" x14ac:dyDescent="0.25">
      <c r="A9" s="1578" t="s">
        <v>80</v>
      </c>
      <c r="B9" s="275" t="s">
        <v>535</v>
      </c>
      <c r="C9" s="276">
        <f>SUM(İLK.!J168)</f>
        <v>327</v>
      </c>
      <c r="D9" s="277">
        <v>22</v>
      </c>
      <c r="E9" s="279">
        <f t="shared" si="0"/>
        <v>10.9</v>
      </c>
      <c r="F9" s="276">
        <f t="shared" si="1"/>
        <v>11.1</v>
      </c>
      <c r="G9" s="278">
        <f t="shared" si="2"/>
        <v>14.863636363636363</v>
      </c>
    </row>
    <row r="10" spans="1:7" ht="16.5" customHeight="1" x14ac:dyDescent="0.25">
      <c r="A10" s="1578"/>
      <c r="B10" s="275" t="s">
        <v>1030</v>
      </c>
      <c r="C10" s="276">
        <f>SUM(İLK.!J182)</f>
        <v>865</v>
      </c>
      <c r="D10" s="277">
        <v>72</v>
      </c>
      <c r="E10" s="279">
        <f t="shared" si="0"/>
        <v>28.833333333333332</v>
      </c>
      <c r="F10" s="276">
        <f t="shared" si="1"/>
        <v>43.166666666666671</v>
      </c>
      <c r="G10" s="278">
        <f t="shared" si="2"/>
        <v>12.013888888888889</v>
      </c>
    </row>
    <row r="11" spans="1:7" ht="16.5" customHeight="1" x14ac:dyDescent="0.25">
      <c r="A11" s="1582" t="s">
        <v>113</v>
      </c>
      <c r="B11" s="117" t="s">
        <v>535</v>
      </c>
      <c r="C11" s="118">
        <f>SUM(İLK.!J187)</f>
        <v>136</v>
      </c>
      <c r="D11" s="119">
        <v>16</v>
      </c>
      <c r="E11" s="120">
        <f t="shared" si="0"/>
        <v>4.5333333333333332</v>
      </c>
      <c r="F11" s="121">
        <f t="shared" si="1"/>
        <v>11.466666666666667</v>
      </c>
      <c r="G11" s="122">
        <f t="shared" si="2"/>
        <v>8.5</v>
      </c>
    </row>
    <row r="12" spans="1:7" ht="16.5" customHeight="1" x14ac:dyDescent="0.25">
      <c r="A12" s="1582"/>
      <c r="B12" s="117" t="s">
        <v>1030</v>
      </c>
      <c r="C12" s="118">
        <v>520</v>
      </c>
      <c r="D12" s="119">
        <v>56</v>
      </c>
      <c r="E12" s="120">
        <f t="shared" si="0"/>
        <v>17.333333333333332</v>
      </c>
      <c r="F12" s="121">
        <f t="shared" si="1"/>
        <v>38.666666666666671</v>
      </c>
      <c r="G12" s="122">
        <f t="shared" si="2"/>
        <v>9.2857142857142865</v>
      </c>
    </row>
    <row r="13" spans="1:7" ht="16.5" customHeight="1" x14ac:dyDescent="0.25">
      <c r="A13" s="1578" t="s">
        <v>349</v>
      </c>
      <c r="B13" s="275" t="s">
        <v>535</v>
      </c>
      <c r="C13" s="276">
        <f>SUM(İLK.!J205)</f>
        <v>1046</v>
      </c>
      <c r="D13" s="277">
        <v>33</v>
      </c>
      <c r="E13" s="279">
        <f t="shared" si="0"/>
        <v>34.866666666666667</v>
      </c>
      <c r="F13" s="276">
        <f t="shared" si="1"/>
        <v>-1.8666666666666671</v>
      </c>
      <c r="G13" s="278">
        <f t="shared" si="2"/>
        <v>31.696969696969695</v>
      </c>
    </row>
    <row r="14" spans="1:7" ht="16.5" customHeight="1" x14ac:dyDescent="0.25">
      <c r="A14" s="1578"/>
      <c r="B14" s="275" t="s">
        <v>616</v>
      </c>
      <c r="C14" s="276">
        <f>SUM(İLK.!J223)</f>
        <v>503</v>
      </c>
      <c r="D14" s="277">
        <v>82</v>
      </c>
      <c r="E14" s="279">
        <f t="shared" si="0"/>
        <v>16.766666666666666</v>
      </c>
      <c r="F14" s="276">
        <f t="shared" si="1"/>
        <v>65.233333333333334</v>
      </c>
      <c r="G14" s="278">
        <f t="shared" si="2"/>
        <v>6.1341463414634143</v>
      </c>
    </row>
    <row r="15" spans="1:7" ht="16.5" customHeight="1" x14ac:dyDescent="0.25">
      <c r="A15" s="803" t="s">
        <v>393</v>
      </c>
      <c r="B15" s="117" t="s">
        <v>535</v>
      </c>
      <c r="C15" s="118">
        <f>SUM(İLK.!J226)</f>
        <v>125</v>
      </c>
      <c r="D15" s="119">
        <v>10</v>
      </c>
      <c r="E15" s="120">
        <f t="shared" si="0"/>
        <v>4.166666666666667</v>
      </c>
      <c r="F15" s="121">
        <f t="shared" si="1"/>
        <v>5.833333333333333</v>
      </c>
      <c r="G15" s="122">
        <f t="shared" si="2"/>
        <v>12.5</v>
      </c>
    </row>
    <row r="16" spans="1:7" ht="16.5" customHeight="1" x14ac:dyDescent="0.25">
      <c r="A16" s="1591" t="s">
        <v>398</v>
      </c>
      <c r="B16" s="275" t="s">
        <v>535</v>
      </c>
      <c r="C16" s="276">
        <f>SUM(İLK.!J232)</f>
        <v>775</v>
      </c>
      <c r="D16" s="277">
        <v>54</v>
      </c>
      <c r="E16" s="279">
        <f t="shared" si="0"/>
        <v>25.833333333333332</v>
      </c>
      <c r="F16" s="276">
        <f t="shared" si="1"/>
        <v>28.166666666666668</v>
      </c>
      <c r="G16" s="278">
        <f t="shared" si="2"/>
        <v>14.351851851851851</v>
      </c>
    </row>
    <row r="17" spans="1:7" ht="16.5" customHeight="1" x14ac:dyDescent="0.25">
      <c r="A17" s="1592"/>
      <c r="B17" s="275" t="s">
        <v>616</v>
      </c>
      <c r="C17" s="276">
        <f>SUM(İLK.!J234)</f>
        <v>44</v>
      </c>
      <c r="D17" s="277">
        <v>10</v>
      </c>
      <c r="E17" s="279">
        <f t="shared" si="0"/>
        <v>1.4666666666666666</v>
      </c>
      <c r="F17" s="276">
        <f t="shared" si="1"/>
        <v>8.5333333333333332</v>
      </c>
      <c r="G17" s="278">
        <f t="shared" si="2"/>
        <v>4.4000000000000004</v>
      </c>
    </row>
    <row r="18" spans="1:7" ht="18.75" customHeight="1" x14ac:dyDescent="0.25">
      <c r="A18" s="1585" t="s">
        <v>445</v>
      </c>
      <c r="B18" s="270" t="s">
        <v>535</v>
      </c>
      <c r="C18" s="271">
        <f>SUM(C3,C5,C7,C9,C11,C13,C15,C16)</f>
        <v>19102</v>
      </c>
      <c r="D18" s="271">
        <f>SUM(D3,D5,D7,D9,D11,D13,D15,D16)</f>
        <v>1042</v>
      </c>
      <c r="E18" s="280">
        <f t="shared" si="0"/>
        <v>636.73333333333335</v>
      </c>
      <c r="F18" s="281">
        <f t="shared" si="1"/>
        <v>405.26666666666665</v>
      </c>
      <c r="G18" s="282">
        <f t="shared" si="2"/>
        <v>18.332053742802302</v>
      </c>
    </row>
    <row r="19" spans="1:7" ht="18.75" customHeight="1" x14ac:dyDescent="0.25">
      <c r="A19" s="1585"/>
      <c r="B19" s="270" t="s">
        <v>1030</v>
      </c>
      <c r="C19" s="271">
        <f>SUM(C4,C6,C8,C10,C12,C14,C17)</f>
        <v>7418</v>
      </c>
      <c r="D19" s="271">
        <f>SUM(D4,D6,D8,D10,D12,D14,D17)</f>
        <v>656</v>
      </c>
      <c r="E19" s="280">
        <f t="shared" si="0"/>
        <v>247.26666666666668</v>
      </c>
      <c r="F19" s="281">
        <f t="shared" si="1"/>
        <v>408.73333333333335</v>
      </c>
      <c r="G19" s="282">
        <f t="shared" si="2"/>
        <v>11.307926829268293</v>
      </c>
    </row>
    <row r="20" spans="1:7" ht="18.75" customHeight="1" thickBot="1" x14ac:dyDescent="0.3">
      <c r="A20" s="1586"/>
      <c r="B20" s="272" t="s">
        <v>427</v>
      </c>
      <c r="C20" s="273">
        <f>SUM(C18:C19)</f>
        <v>26520</v>
      </c>
      <c r="D20" s="273">
        <f>SUM(D18:D19)</f>
        <v>1698</v>
      </c>
      <c r="E20" s="820">
        <f t="shared" si="0"/>
        <v>884</v>
      </c>
      <c r="F20" s="821">
        <f t="shared" si="1"/>
        <v>814</v>
      </c>
      <c r="G20" s="822">
        <f t="shared" si="2"/>
        <v>15.618374558303888</v>
      </c>
    </row>
    <row r="21" spans="1:7" ht="15.75" thickTop="1" x14ac:dyDescent="0.25">
      <c r="A21" t="s">
        <v>639</v>
      </c>
    </row>
    <row r="22" spans="1:7" ht="6.75" customHeight="1" x14ac:dyDescent="0.25"/>
    <row r="23" spans="1:7" ht="24" customHeight="1" thickBot="1" x14ac:dyDescent="0.3">
      <c r="A23" s="1579" t="s">
        <v>640</v>
      </c>
      <c r="B23" s="1579"/>
      <c r="C23" s="1579"/>
      <c r="D23" s="1579"/>
      <c r="E23" s="1579"/>
      <c r="F23" s="1579"/>
      <c r="G23" s="1579"/>
    </row>
    <row r="24" spans="1:7" ht="51" customHeight="1" thickTop="1" x14ac:dyDescent="0.25">
      <c r="A24" s="1587" t="s">
        <v>0</v>
      </c>
      <c r="B24" s="1588"/>
      <c r="C24" s="707" t="s">
        <v>634</v>
      </c>
      <c r="D24" s="707" t="s">
        <v>635</v>
      </c>
      <c r="E24" s="707" t="s">
        <v>636</v>
      </c>
      <c r="F24" s="707" t="s">
        <v>637</v>
      </c>
      <c r="G24" s="708" t="s">
        <v>638</v>
      </c>
    </row>
    <row r="25" spans="1:7" ht="16.5" customHeight="1" x14ac:dyDescent="0.25">
      <c r="A25" s="1589" t="s">
        <v>132</v>
      </c>
      <c r="B25" s="126" t="s">
        <v>535</v>
      </c>
      <c r="C25" s="127">
        <f>SUM(ORTOK.!I44)</f>
        <v>15690</v>
      </c>
      <c r="D25" s="128">
        <v>604</v>
      </c>
      <c r="E25" s="129">
        <f>SUM(C25/30)</f>
        <v>523</v>
      </c>
      <c r="F25" s="129">
        <f>SUM(D25-E25)</f>
        <v>81</v>
      </c>
      <c r="G25" s="130">
        <f>SUM(C25/D25)</f>
        <v>25.976821192052981</v>
      </c>
    </row>
    <row r="26" spans="1:7" ht="16.5" customHeight="1" x14ac:dyDescent="0.25">
      <c r="A26" s="1589"/>
      <c r="B26" s="126" t="s">
        <v>1030</v>
      </c>
      <c r="C26" s="127">
        <f>SUM(ORTOK.!I84)</f>
        <v>4736</v>
      </c>
      <c r="D26" s="128">
        <v>255</v>
      </c>
      <c r="E26" s="129">
        <f t="shared" ref="E26:E42" si="3">SUM(C26/30)</f>
        <v>157.86666666666667</v>
      </c>
      <c r="F26" s="129">
        <f t="shared" ref="F26:F42" si="4">SUM(D26-E26)</f>
        <v>97.133333333333326</v>
      </c>
      <c r="G26" s="130">
        <f t="shared" ref="G26:G42" si="5">SUM(C26/D26)</f>
        <v>18.572549019607845</v>
      </c>
    </row>
    <row r="27" spans="1:7" ht="16.5" customHeight="1" x14ac:dyDescent="0.25">
      <c r="A27" s="1590" t="s">
        <v>1</v>
      </c>
      <c r="B27" s="123" t="s">
        <v>535</v>
      </c>
      <c r="C27" s="124">
        <f>SUM(ORTOK.!I88)</f>
        <v>240</v>
      </c>
      <c r="D27" s="125">
        <v>40</v>
      </c>
      <c r="E27" s="124">
        <f t="shared" si="3"/>
        <v>8</v>
      </c>
      <c r="F27" s="124">
        <f t="shared" si="4"/>
        <v>32</v>
      </c>
      <c r="G27" s="265">
        <f t="shared" si="5"/>
        <v>6</v>
      </c>
    </row>
    <row r="28" spans="1:7" ht="16.5" customHeight="1" x14ac:dyDescent="0.25">
      <c r="A28" s="1590"/>
      <c r="B28" s="123" t="s">
        <v>616</v>
      </c>
      <c r="C28" s="124">
        <f>SUM(ORTOK.!I91)</f>
        <v>195</v>
      </c>
      <c r="D28" s="125">
        <v>19</v>
      </c>
      <c r="E28" s="124">
        <f t="shared" si="3"/>
        <v>6.5</v>
      </c>
      <c r="F28" s="124">
        <f t="shared" si="4"/>
        <v>12.5</v>
      </c>
      <c r="G28" s="265">
        <f t="shared" si="5"/>
        <v>10.263157894736842</v>
      </c>
    </row>
    <row r="29" spans="1:7" ht="16.5" customHeight="1" x14ac:dyDescent="0.25">
      <c r="A29" s="1589" t="s">
        <v>23</v>
      </c>
      <c r="B29" s="126" t="s">
        <v>535</v>
      </c>
      <c r="C29" s="127">
        <f>SUM(ORTOK.!I104)</f>
        <v>1682</v>
      </c>
      <c r="D29" s="128">
        <v>102</v>
      </c>
      <c r="E29" s="129">
        <f t="shared" si="3"/>
        <v>56.06666666666667</v>
      </c>
      <c r="F29" s="129">
        <f t="shared" si="4"/>
        <v>45.93333333333333</v>
      </c>
      <c r="G29" s="130">
        <f t="shared" si="5"/>
        <v>16.490196078431371</v>
      </c>
    </row>
    <row r="30" spans="1:7" ht="16.5" customHeight="1" x14ac:dyDescent="0.25">
      <c r="A30" s="1589"/>
      <c r="B30" s="126" t="s">
        <v>1030</v>
      </c>
      <c r="C30" s="127">
        <f>SUM(ORTOK.!I111)</f>
        <v>739</v>
      </c>
      <c r="D30" s="128">
        <v>72</v>
      </c>
      <c r="E30" s="129">
        <f t="shared" si="3"/>
        <v>24.633333333333333</v>
      </c>
      <c r="F30" s="129">
        <f t="shared" si="4"/>
        <v>47.366666666666667</v>
      </c>
      <c r="G30" s="130">
        <f t="shared" si="5"/>
        <v>10.263888888888889</v>
      </c>
    </row>
    <row r="31" spans="1:7" ht="16.5" customHeight="1" x14ac:dyDescent="0.25">
      <c r="A31" s="1590" t="s">
        <v>80</v>
      </c>
      <c r="B31" s="123" t="s">
        <v>535</v>
      </c>
      <c r="C31" s="124">
        <f>SUM(ORTOK.!I115)</f>
        <v>383</v>
      </c>
      <c r="D31" s="125">
        <v>27</v>
      </c>
      <c r="E31" s="124">
        <f t="shared" si="3"/>
        <v>12.766666666666667</v>
      </c>
      <c r="F31" s="124">
        <f t="shared" si="4"/>
        <v>14.233333333333333</v>
      </c>
      <c r="G31" s="265">
        <f t="shared" si="5"/>
        <v>14.185185185185185</v>
      </c>
    </row>
    <row r="32" spans="1:7" ht="16.5" customHeight="1" x14ac:dyDescent="0.25">
      <c r="A32" s="1590"/>
      <c r="B32" s="123" t="s">
        <v>1030</v>
      </c>
      <c r="C32" s="124">
        <f>SUM(ORTOK.!I124)</f>
        <v>995</v>
      </c>
      <c r="D32" s="125">
        <v>61</v>
      </c>
      <c r="E32" s="124">
        <f t="shared" si="3"/>
        <v>33.166666666666664</v>
      </c>
      <c r="F32" s="124">
        <f t="shared" si="4"/>
        <v>27.833333333333336</v>
      </c>
      <c r="G32" s="265">
        <f t="shared" si="5"/>
        <v>16.311475409836067</v>
      </c>
    </row>
    <row r="33" spans="1:7" ht="16.5" customHeight="1" x14ac:dyDescent="0.25">
      <c r="A33" s="1589" t="s">
        <v>113</v>
      </c>
      <c r="B33" s="126" t="s">
        <v>535</v>
      </c>
      <c r="C33" s="127">
        <f>SUM(ORTOK.!I128)</f>
        <v>250</v>
      </c>
      <c r="D33" s="128">
        <v>26</v>
      </c>
      <c r="E33" s="129">
        <f t="shared" si="3"/>
        <v>8.3333333333333339</v>
      </c>
      <c r="F33" s="129">
        <f t="shared" si="4"/>
        <v>17.666666666666664</v>
      </c>
      <c r="G33" s="130">
        <f t="shared" si="5"/>
        <v>9.615384615384615</v>
      </c>
    </row>
    <row r="34" spans="1:7" ht="16.5" customHeight="1" x14ac:dyDescent="0.25">
      <c r="A34" s="1589"/>
      <c r="B34" s="126" t="s">
        <v>1030</v>
      </c>
      <c r="C34" s="127">
        <f>SUM(ORTOK.!I133)</f>
        <v>417</v>
      </c>
      <c r="D34" s="128">
        <v>20</v>
      </c>
      <c r="E34" s="129">
        <f t="shared" si="3"/>
        <v>13.9</v>
      </c>
      <c r="F34" s="129">
        <f t="shared" si="4"/>
        <v>6.1</v>
      </c>
      <c r="G34" s="130">
        <f t="shared" si="5"/>
        <v>20.85</v>
      </c>
    </row>
    <row r="35" spans="1:7" ht="16.5" customHeight="1" x14ac:dyDescent="0.25">
      <c r="A35" s="1590" t="s">
        <v>349</v>
      </c>
      <c r="B35" s="123" t="s">
        <v>535</v>
      </c>
      <c r="C35" s="124">
        <f>SUM(ORTOK.!I142)</f>
        <v>1469</v>
      </c>
      <c r="D35" s="125">
        <v>111</v>
      </c>
      <c r="E35" s="124">
        <f t="shared" si="3"/>
        <v>48.966666666666669</v>
      </c>
      <c r="F35" s="124">
        <f t="shared" si="4"/>
        <v>62.033333333333331</v>
      </c>
      <c r="G35" s="265">
        <f t="shared" si="5"/>
        <v>13.234234234234235</v>
      </c>
    </row>
    <row r="36" spans="1:7" ht="16.5" customHeight="1" x14ac:dyDescent="0.25">
      <c r="A36" s="1590"/>
      <c r="B36" s="123" t="s">
        <v>616</v>
      </c>
      <c r="C36" s="124">
        <f>SUM(ORTOK.!I150)</f>
        <v>566</v>
      </c>
      <c r="D36" s="125">
        <v>50</v>
      </c>
      <c r="E36" s="124">
        <f t="shared" si="3"/>
        <v>18.866666666666667</v>
      </c>
      <c r="F36" s="124">
        <f t="shared" si="4"/>
        <v>31.133333333333333</v>
      </c>
      <c r="G36" s="265">
        <f t="shared" si="5"/>
        <v>11.32</v>
      </c>
    </row>
    <row r="37" spans="1:7" ht="16.5" customHeight="1" x14ac:dyDescent="0.25">
      <c r="A37" s="804" t="s">
        <v>393</v>
      </c>
      <c r="B37" s="126" t="s">
        <v>535</v>
      </c>
      <c r="C37" s="127">
        <f>SUM(ORTOK.!I154)</f>
        <v>168</v>
      </c>
      <c r="D37" s="128">
        <v>16</v>
      </c>
      <c r="E37" s="129">
        <f t="shared" si="3"/>
        <v>5.6</v>
      </c>
      <c r="F37" s="129">
        <f t="shared" si="4"/>
        <v>10.4</v>
      </c>
      <c r="G37" s="130">
        <f t="shared" si="5"/>
        <v>10.5</v>
      </c>
    </row>
    <row r="38" spans="1:7" ht="16.5" customHeight="1" x14ac:dyDescent="0.25">
      <c r="A38" s="1593" t="s">
        <v>398</v>
      </c>
      <c r="B38" s="123" t="s">
        <v>535</v>
      </c>
      <c r="C38" s="274">
        <f>SUM(ORTOK.!I159)</f>
        <v>915</v>
      </c>
      <c r="D38" s="283">
        <v>30</v>
      </c>
      <c r="E38" s="124">
        <f t="shared" si="3"/>
        <v>30.5</v>
      </c>
      <c r="F38" s="124">
        <f t="shared" si="4"/>
        <v>-0.5</v>
      </c>
      <c r="G38" s="265">
        <f t="shared" si="5"/>
        <v>30.5</v>
      </c>
    </row>
    <row r="39" spans="1:7" ht="16.5" customHeight="1" x14ac:dyDescent="0.25">
      <c r="A39" s="1594"/>
      <c r="B39" s="123" t="s">
        <v>616</v>
      </c>
      <c r="C39" s="274">
        <f>SUM(ORTOK.!I160)</f>
        <v>62</v>
      </c>
      <c r="D39" s="283"/>
      <c r="E39" s="124">
        <f t="shared" si="3"/>
        <v>2.0666666666666669</v>
      </c>
      <c r="F39" s="124">
        <f t="shared" si="4"/>
        <v>-2.0666666666666669</v>
      </c>
      <c r="G39" s="265"/>
    </row>
    <row r="40" spans="1:7" ht="16.5" customHeight="1" x14ac:dyDescent="0.25">
      <c r="A40" s="1583" t="s">
        <v>445</v>
      </c>
      <c r="B40" s="266" t="s">
        <v>535</v>
      </c>
      <c r="C40" s="267">
        <f>SUM(C25,C27,C29,C31,C33,C35,C37,C38)</f>
        <v>20797</v>
      </c>
      <c r="D40" s="267">
        <f>SUM(D25,D27,D29,D31,D33,D35,D37,D38)</f>
        <v>956</v>
      </c>
      <c r="E40" s="284">
        <f t="shared" si="3"/>
        <v>693.23333333333335</v>
      </c>
      <c r="F40" s="284">
        <f t="shared" si="4"/>
        <v>262.76666666666665</v>
      </c>
      <c r="G40" s="285">
        <f t="shared" si="5"/>
        <v>21.75418410041841</v>
      </c>
    </row>
    <row r="41" spans="1:7" ht="16.5" customHeight="1" x14ac:dyDescent="0.25">
      <c r="A41" s="1583"/>
      <c r="B41" s="266" t="s">
        <v>1030</v>
      </c>
      <c r="C41" s="267">
        <f>SUM(C26,C28,C30,C32,C34,C36,C39)</f>
        <v>7710</v>
      </c>
      <c r="D41" s="267">
        <f>SUM(D26,D28,D30,D32,D34,D36,D39)</f>
        <v>477</v>
      </c>
      <c r="E41" s="284">
        <f t="shared" si="3"/>
        <v>257</v>
      </c>
      <c r="F41" s="284">
        <f t="shared" si="4"/>
        <v>220</v>
      </c>
      <c r="G41" s="285">
        <f t="shared" si="5"/>
        <v>16.163522012578618</v>
      </c>
    </row>
    <row r="42" spans="1:7" ht="16.5" customHeight="1" thickBot="1" x14ac:dyDescent="0.3">
      <c r="A42" s="1584"/>
      <c r="B42" s="268" t="s">
        <v>427</v>
      </c>
      <c r="C42" s="269">
        <f>SUM(C40:C41)</f>
        <v>28507</v>
      </c>
      <c r="D42" s="269">
        <f>SUM(D40:D41)</f>
        <v>1433</v>
      </c>
      <c r="E42" s="823">
        <f t="shared" si="3"/>
        <v>950.23333333333335</v>
      </c>
      <c r="F42" s="823">
        <f t="shared" si="4"/>
        <v>482.76666666666665</v>
      </c>
      <c r="G42" s="824">
        <f t="shared" si="5"/>
        <v>19.893230983949756</v>
      </c>
    </row>
    <row r="43" spans="1:7" ht="15.75" thickTop="1" x14ac:dyDescent="0.25">
      <c r="A43" t="s">
        <v>639</v>
      </c>
      <c r="E43" s="131"/>
      <c r="F43" s="131"/>
      <c r="G43" s="131"/>
    </row>
    <row r="44" spans="1:7" ht="6.75" customHeight="1" x14ac:dyDescent="0.25">
      <c r="A44" s="131"/>
      <c r="B44" s="131"/>
      <c r="C44" s="131"/>
      <c r="D44" s="131"/>
      <c r="E44" s="131"/>
      <c r="F44" s="131"/>
      <c r="G44" s="131"/>
    </row>
    <row r="45" spans="1:7" ht="25.5" customHeight="1" thickBot="1" x14ac:dyDescent="0.3">
      <c r="A45" s="1579" t="s">
        <v>641</v>
      </c>
      <c r="B45" s="1579"/>
      <c r="C45" s="1579"/>
      <c r="D45" s="1579"/>
      <c r="E45" s="1579"/>
      <c r="F45" s="1579"/>
      <c r="G45" s="1579"/>
    </row>
    <row r="46" spans="1:7" ht="54" customHeight="1" thickTop="1" x14ac:dyDescent="0.25">
      <c r="A46" s="1580" t="s">
        <v>0</v>
      </c>
      <c r="B46" s="1581"/>
      <c r="C46" s="707" t="s">
        <v>634</v>
      </c>
      <c r="D46" s="707" t="s">
        <v>635</v>
      </c>
      <c r="E46" s="707" t="s">
        <v>636</v>
      </c>
      <c r="F46" s="707" t="s">
        <v>637</v>
      </c>
      <c r="G46" s="708" t="s">
        <v>638</v>
      </c>
    </row>
    <row r="47" spans="1:7" ht="19.5" customHeight="1" x14ac:dyDescent="0.25">
      <c r="A47" s="1595" t="s">
        <v>132</v>
      </c>
      <c r="B47" s="132" t="s">
        <v>535</v>
      </c>
      <c r="C47" s="133">
        <f>SUM(LİSE.!I53)</f>
        <v>16926</v>
      </c>
      <c r="D47" s="134">
        <v>690</v>
      </c>
      <c r="E47" s="135">
        <f>SUM(C47/30)</f>
        <v>564.20000000000005</v>
      </c>
      <c r="F47" s="135">
        <f>SUM(D47-E47)</f>
        <v>125.79999999999995</v>
      </c>
      <c r="G47" s="136">
        <f>SUM(C47/D47)</f>
        <v>24.530434782608694</v>
      </c>
    </row>
    <row r="48" spans="1:7" ht="19.5" customHeight="1" x14ac:dyDescent="0.25">
      <c r="A48" s="1595"/>
      <c r="B48" s="132" t="s">
        <v>1030</v>
      </c>
      <c r="C48" s="133">
        <f>SUM(LİSE.!I54)</f>
        <v>679</v>
      </c>
      <c r="D48" s="134">
        <v>51</v>
      </c>
      <c r="E48" s="135">
        <f t="shared" ref="E48:E61" si="6">SUM(C48/30)</f>
        <v>22.633333333333333</v>
      </c>
      <c r="F48" s="135">
        <f t="shared" ref="F48:F61" si="7">SUM(D48-E48)</f>
        <v>28.366666666666667</v>
      </c>
      <c r="G48" s="136">
        <f t="shared" ref="G48:G61" si="8">SUM(C48/D48)</f>
        <v>13.313725490196079</v>
      </c>
    </row>
    <row r="49" spans="1:7" ht="19.5" customHeight="1" x14ac:dyDescent="0.25">
      <c r="A49" s="286" t="s">
        <v>1</v>
      </c>
      <c r="B49" s="123" t="s">
        <v>535</v>
      </c>
      <c r="C49" s="124">
        <f>SUM(LİSE.!I58)</f>
        <v>238</v>
      </c>
      <c r="D49" s="125">
        <v>16</v>
      </c>
      <c r="E49" s="124">
        <f t="shared" si="6"/>
        <v>7.9333333333333336</v>
      </c>
      <c r="F49" s="124">
        <f t="shared" si="7"/>
        <v>8.0666666666666664</v>
      </c>
      <c r="G49" s="265">
        <f t="shared" si="8"/>
        <v>14.875</v>
      </c>
    </row>
    <row r="50" spans="1:7" ht="19.5" customHeight="1" x14ac:dyDescent="0.25">
      <c r="A50" s="1595" t="s">
        <v>23</v>
      </c>
      <c r="B50" s="132" t="s">
        <v>535</v>
      </c>
      <c r="C50" s="133">
        <f>SUM(LİSE.!I59,LİSE.!I61:I62)</f>
        <v>539</v>
      </c>
      <c r="D50" s="134">
        <v>41</v>
      </c>
      <c r="E50" s="135">
        <f t="shared" si="6"/>
        <v>17.966666666666665</v>
      </c>
      <c r="F50" s="135">
        <f t="shared" si="7"/>
        <v>23.033333333333335</v>
      </c>
      <c r="G50" s="136">
        <f t="shared" si="8"/>
        <v>13.146341463414634</v>
      </c>
    </row>
    <row r="51" spans="1:7" ht="19.5" customHeight="1" x14ac:dyDescent="0.25">
      <c r="A51" s="1595"/>
      <c r="B51" s="132" t="s">
        <v>1030</v>
      </c>
      <c r="C51" s="133">
        <f>SUM(LİSE.!I60)</f>
        <v>119</v>
      </c>
      <c r="D51" s="134">
        <v>9</v>
      </c>
      <c r="E51" s="135">
        <f t="shared" si="6"/>
        <v>3.9666666666666668</v>
      </c>
      <c r="F51" s="135">
        <f t="shared" si="7"/>
        <v>5.0333333333333332</v>
      </c>
      <c r="G51" s="136">
        <f t="shared" si="8"/>
        <v>13.222222222222221</v>
      </c>
    </row>
    <row r="52" spans="1:7" ht="19.5" customHeight="1" x14ac:dyDescent="0.25">
      <c r="A52" s="1590" t="s">
        <v>80</v>
      </c>
      <c r="B52" s="123" t="s">
        <v>535</v>
      </c>
      <c r="C52" s="124">
        <f>SUM(LİSE.!I64:I65)</f>
        <v>156</v>
      </c>
      <c r="D52" s="125">
        <v>8</v>
      </c>
      <c r="E52" s="124">
        <f t="shared" si="6"/>
        <v>5.2</v>
      </c>
      <c r="F52" s="124">
        <f t="shared" si="7"/>
        <v>2.8</v>
      </c>
      <c r="G52" s="265">
        <f t="shared" si="8"/>
        <v>19.5</v>
      </c>
    </row>
    <row r="53" spans="1:7" ht="19.5" customHeight="1" x14ac:dyDescent="0.25">
      <c r="A53" s="1590"/>
      <c r="B53" s="123" t="s">
        <v>1030</v>
      </c>
      <c r="C53" s="124">
        <f>SUM(LİSE.!I66:I68)</f>
        <v>326</v>
      </c>
      <c r="D53" s="125">
        <v>25</v>
      </c>
      <c r="E53" s="124">
        <f t="shared" si="6"/>
        <v>10.866666666666667</v>
      </c>
      <c r="F53" s="124">
        <f t="shared" si="7"/>
        <v>14.133333333333333</v>
      </c>
      <c r="G53" s="265">
        <f t="shared" si="8"/>
        <v>13.04</v>
      </c>
    </row>
    <row r="54" spans="1:7" ht="19.5" customHeight="1" x14ac:dyDescent="0.25">
      <c r="A54" s="1595" t="s">
        <v>113</v>
      </c>
      <c r="B54" s="132" t="s">
        <v>535</v>
      </c>
      <c r="C54" s="133">
        <f>SUM(LİSE.!I70:I71)</f>
        <v>237</v>
      </c>
      <c r="D54" s="134">
        <v>29</v>
      </c>
      <c r="E54" s="135">
        <f t="shared" si="6"/>
        <v>7.9</v>
      </c>
      <c r="F54" s="135">
        <f t="shared" si="7"/>
        <v>21.1</v>
      </c>
      <c r="G54" s="136">
        <f t="shared" si="8"/>
        <v>8.1724137931034484</v>
      </c>
    </row>
    <row r="55" spans="1:7" ht="19.5" customHeight="1" x14ac:dyDescent="0.25">
      <c r="A55" s="1595"/>
      <c r="B55" s="132" t="s">
        <v>1030</v>
      </c>
      <c r="C55" s="133">
        <f>SUM(LİSE.!I72)</f>
        <v>62</v>
      </c>
      <c r="D55" s="134">
        <v>11</v>
      </c>
      <c r="E55" s="135">
        <f t="shared" si="6"/>
        <v>2.0666666666666669</v>
      </c>
      <c r="F55" s="135">
        <f t="shared" si="7"/>
        <v>8.9333333333333336</v>
      </c>
      <c r="G55" s="136">
        <f t="shared" si="8"/>
        <v>5.6363636363636367</v>
      </c>
    </row>
    <row r="56" spans="1:7" ht="19.5" customHeight="1" x14ac:dyDescent="0.25">
      <c r="A56" s="805" t="s">
        <v>349</v>
      </c>
      <c r="B56" s="123" t="s">
        <v>535</v>
      </c>
      <c r="C56" s="124">
        <f>SUM(LİSE.!I81)</f>
        <v>1844</v>
      </c>
      <c r="D56" s="125">
        <v>91</v>
      </c>
      <c r="E56" s="124">
        <f t="shared" si="6"/>
        <v>61.466666666666669</v>
      </c>
      <c r="F56" s="124">
        <f t="shared" si="7"/>
        <v>29.533333333333331</v>
      </c>
      <c r="G56" s="265">
        <f t="shared" si="8"/>
        <v>20.263736263736263</v>
      </c>
    </row>
    <row r="57" spans="1:7" ht="19.5" customHeight="1" x14ac:dyDescent="0.25">
      <c r="A57" s="806" t="s">
        <v>393</v>
      </c>
      <c r="B57" s="132" t="s">
        <v>535</v>
      </c>
      <c r="C57" s="133">
        <f>SUM(LİSE.!I82)</f>
        <v>83</v>
      </c>
      <c r="D57" s="134">
        <v>9</v>
      </c>
      <c r="E57" s="135">
        <f t="shared" si="6"/>
        <v>2.7666666666666666</v>
      </c>
      <c r="F57" s="135">
        <f t="shared" si="7"/>
        <v>6.2333333333333334</v>
      </c>
      <c r="G57" s="136">
        <f t="shared" si="8"/>
        <v>9.2222222222222214</v>
      </c>
    </row>
    <row r="58" spans="1:7" ht="19.5" customHeight="1" x14ac:dyDescent="0.25">
      <c r="A58" s="1227" t="s">
        <v>398</v>
      </c>
      <c r="B58" s="123" t="s">
        <v>535</v>
      </c>
      <c r="C58" s="124">
        <f>SUM(LİSE.!I86)</f>
        <v>264</v>
      </c>
      <c r="D58" s="125">
        <v>32</v>
      </c>
      <c r="E58" s="124">
        <f t="shared" si="6"/>
        <v>8.8000000000000007</v>
      </c>
      <c r="F58" s="124">
        <f t="shared" si="7"/>
        <v>23.2</v>
      </c>
      <c r="G58" s="265">
        <f t="shared" si="8"/>
        <v>8.25</v>
      </c>
    </row>
    <row r="59" spans="1:7" ht="19.5" customHeight="1" x14ac:dyDescent="0.25">
      <c r="A59" s="1583" t="s">
        <v>445</v>
      </c>
      <c r="B59" s="266" t="s">
        <v>535</v>
      </c>
      <c r="C59" s="267">
        <f>SUM(C47,C49,C50,C52,C54,C56,C57,C58)</f>
        <v>20287</v>
      </c>
      <c r="D59" s="267">
        <f>SUM(D47,D49,D50,D52,D54,D56,D57,D58)</f>
        <v>916</v>
      </c>
      <c r="E59" s="284">
        <f t="shared" si="6"/>
        <v>676.23333333333335</v>
      </c>
      <c r="F59" s="284">
        <f t="shared" si="7"/>
        <v>239.76666666666665</v>
      </c>
      <c r="G59" s="285">
        <f t="shared" si="8"/>
        <v>22.147379912663755</v>
      </c>
    </row>
    <row r="60" spans="1:7" ht="19.5" customHeight="1" x14ac:dyDescent="0.25">
      <c r="A60" s="1583"/>
      <c r="B60" s="266" t="s">
        <v>1030</v>
      </c>
      <c r="C60" s="267">
        <f>SUM(C48,C51,C53,C55)</f>
        <v>1186</v>
      </c>
      <c r="D60" s="267">
        <f>SUM(D48,D51,D53,D55)</f>
        <v>96</v>
      </c>
      <c r="E60" s="284">
        <f t="shared" si="6"/>
        <v>39.533333333333331</v>
      </c>
      <c r="F60" s="284">
        <f t="shared" si="7"/>
        <v>56.466666666666669</v>
      </c>
      <c r="G60" s="285">
        <f t="shared" si="8"/>
        <v>12.354166666666666</v>
      </c>
    </row>
    <row r="61" spans="1:7" ht="19.5" customHeight="1" thickBot="1" x14ac:dyDescent="0.3">
      <c r="A61" s="1584"/>
      <c r="B61" s="268" t="s">
        <v>427</v>
      </c>
      <c r="C61" s="269">
        <f>SUM(C59:C60)</f>
        <v>21473</v>
      </c>
      <c r="D61" s="269">
        <f>SUM(D59:D60)</f>
        <v>1012</v>
      </c>
      <c r="E61" s="823">
        <f t="shared" si="6"/>
        <v>715.76666666666665</v>
      </c>
      <c r="F61" s="823">
        <f t="shared" si="7"/>
        <v>296.23333333333335</v>
      </c>
      <c r="G61" s="824">
        <f t="shared" si="8"/>
        <v>21.218379446640316</v>
      </c>
    </row>
    <row r="62" spans="1:7" ht="15.75" thickTop="1" x14ac:dyDescent="0.25"/>
  </sheetData>
  <sheetProtection password="CEC5" sheet="1" objects="1" scenarios="1"/>
  <mergeCells count="27">
    <mergeCell ref="A59:A61"/>
    <mergeCell ref="A45:G45"/>
    <mergeCell ref="A46:B46"/>
    <mergeCell ref="A47:A48"/>
    <mergeCell ref="A50:A51"/>
    <mergeCell ref="A52:A53"/>
    <mergeCell ref="A54:A55"/>
    <mergeCell ref="A40:A42"/>
    <mergeCell ref="A11:A12"/>
    <mergeCell ref="A13:A14"/>
    <mergeCell ref="A18:A20"/>
    <mergeCell ref="A23:G23"/>
    <mergeCell ref="A24:B24"/>
    <mergeCell ref="A25:A26"/>
    <mergeCell ref="A27:A28"/>
    <mergeCell ref="A29:A30"/>
    <mergeCell ref="A31:A32"/>
    <mergeCell ref="A33:A34"/>
    <mergeCell ref="A35:A36"/>
    <mergeCell ref="A16:A17"/>
    <mergeCell ref="A38:A39"/>
    <mergeCell ref="A9:A10"/>
    <mergeCell ref="A1:G1"/>
    <mergeCell ref="A2:B2"/>
    <mergeCell ref="A3:A4"/>
    <mergeCell ref="A5:A6"/>
    <mergeCell ref="A7:A8"/>
  </mergeCells>
  <pageMargins left="0.51181102362204722" right="0" top="0.55118110236220474" bottom="0.15748031496062992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6633"/>
  </sheetPr>
  <dimension ref="A1:R32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29" sqref="K29"/>
    </sheetView>
  </sheetViews>
  <sheetFormatPr defaultRowHeight="15" x14ac:dyDescent="0.25"/>
  <cols>
    <col min="1" max="1" width="13.42578125" customWidth="1"/>
    <col min="2" max="2" width="17.28515625" bestFit="1" customWidth="1"/>
    <col min="3" max="4" width="9.85546875" style="131" customWidth="1"/>
    <col min="5" max="5" width="9.5703125" style="131" customWidth="1"/>
    <col min="6" max="6" width="9.85546875" style="131" customWidth="1"/>
    <col min="7" max="7" width="7.85546875" style="131" bestFit="1" customWidth="1"/>
    <col min="8" max="8" width="9.85546875" style="131" bestFit="1" customWidth="1"/>
    <col min="9" max="9" width="7.85546875" style="131" bestFit="1" customWidth="1"/>
    <col min="10" max="10" width="10.28515625" style="131" bestFit="1" customWidth="1"/>
    <col min="11" max="11" width="7.85546875" style="131" bestFit="1" customWidth="1"/>
    <col min="12" max="12" width="9.85546875" style="131" customWidth="1"/>
    <col min="13" max="13" width="7.85546875" style="131" bestFit="1" customWidth="1"/>
    <col min="14" max="14" width="9.85546875" style="131" bestFit="1" customWidth="1"/>
    <col min="15" max="15" width="9.140625" bestFit="1" customWidth="1"/>
    <col min="16" max="16" width="9.85546875" style="432" bestFit="1" customWidth="1"/>
    <col min="17" max="17" width="7.85546875" bestFit="1" customWidth="1"/>
  </cols>
  <sheetData>
    <row r="1" spans="1:18" ht="19.5" thickBot="1" x14ac:dyDescent="0.3">
      <c r="A1" s="1596" t="s">
        <v>1067</v>
      </c>
      <c r="B1" s="1596"/>
      <c r="C1" s="1596"/>
      <c r="D1" s="1596"/>
      <c r="E1" s="1596"/>
      <c r="F1" s="1596"/>
      <c r="G1" s="1596"/>
      <c r="H1" s="1596"/>
      <c r="I1" s="1596"/>
      <c r="J1" s="1596"/>
      <c r="K1" s="1596"/>
      <c r="L1" s="1596"/>
      <c r="M1" s="1596"/>
      <c r="N1" s="1596"/>
      <c r="O1" s="1596"/>
      <c r="P1" s="1596"/>
      <c r="Q1" s="1596"/>
    </row>
    <row r="2" spans="1:18" ht="16.5" customHeight="1" thickBot="1" x14ac:dyDescent="0.3">
      <c r="A2" s="1606" t="s">
        <v>1066</v>
      </c>
      <c r="B2" s="1607"/>
      <c r="C2" s="1598" t="s">
        <v>642</v>
      </c>
      <c r="D2" s="1599"/>
      <c r="E2" s="1599"/>
      <c r="F2" s="1599"/>
      <c r="G2" s="1599"/>
      <c r="H2" s="1599"/>
      <c r="I2" s="1599"/>
      <c r="J2" s="1599"/>
      <c r="K2" s="1599"/>
      <c r="L2" s="1599"/>
      <c r="M2" s="1599"/>
      <c r="N2" s="1599"/>
      <c r="O2" s="1599"/>
      <c r="P2" s="1599"/>
      <c r="Q2" s="1599"/>
    </row>
    <row r="3" spans="1:18" ht="41.25" customHeight="1" thickBot="1" x14ac:dyDescent="0.3">
      <c r="A3" s="1608"/>
      <c r="B3" s="1609"/>
      <c r="C3" s="704">
        <v>2010</v>
      </c>
      <c r="D3" s="705">
        <v>2011</v>
      </c>
      <c r="E3" s="706" t="s">
        <v>643</v>
      </c>
      <c r="F3" s="705">
        <v>2012</v>
      </c>
      <c r="G3" s="706" t="s">
        <v>643</v>
      </c>
      <c r="H3" s="705">
        <v>2013</v>
      </c>
      <c r="I3" s="706" t="s">
        <v>643</v>
      </c>
      <c r="J3" s="705">
        <v>2014</v>
      </c>
      <c r="K3" s="706" t="s">
        <v>643</v>
      </c>
      <c r="L3" s="705">
        <v>2015</v>
      </c>
      <c r="M3" s="706" t="s">
        <v>643</v>
      </c>
      <c r="N3" s="705">
        <v>2016</v>
      </c>
      <c r="O3" s="706" t="s">
        <v>643</v>
      </c>
      <c r="P3" s="705">
        <v>2017</v>
      </c>
      <c r="Q3" s="706" t="s">
        <v>643</v>
      </c>
    </row>
    <row r="4" spans="1:18" s="4" customFormat="1" ht="21.75" customHeight="1" thickBot="1" x14ac:dyDescent="0.25">
      <c r="A4" s="1610" t="s">
        <v>644</v>
      </c>
      <c r="B4" s="1611"/>
      <c r="C4" s="802">
        <v>73722988</v>
      </c>
      <c r="D4" s="137">
        <v>74724269</v>
      </c>
      <c r="E4" s="138">
        <v>1.3399676081140386</v>
      </c>
      <c r="F4" s="137">
        <v>75627384</v>
      </c>
      <c r="G4" s="138">
        <v>1.323966197217664</v>
      </c>
      <c r="H4" s="137">
        <v>76667864</v>
      </c>
      <c r="I4" s="138">
        <v>1.3571266313093058</v>
      </c>
      <c r="J4" s="139" t="s">
        <v>645</v>
      </c>
      <c r="K4" s="138">
        <v>1.3</v>
      </c>
      <c r="L4" s="137">
        <v>78741053</v>
      </c>
      <c r="M4" s="138">
        <v>1.32</v>
      </c>
      <c r="N4" s="137">
        <v>79814871</v>
      </c>
      <c r="O4" s="138">
        <v>1.3637333501242352</v>
      </c>
      <c r="P4" s="137">
        <v>80810525</v>
      </c>
      <c r="Q4" s="138">
        <v>1.2474542494718861</v>
      </c>
    </row>
    <row r="5" spans="1:18" ht="17.25" customHeight="1" x14ac:dyDescent="0.25">
      <c r="A5" s="1600" t="s">
        <v>1007</v>
      </c>
      <c r="B5" s="851" t="s">
        <v>1004</v>
      </c>
      <c r="C5" s="140">
        <v>176504</v>
      </c>
      <c r="D5" s="140">
        <v>182339</v>
      </c>
      <c r="E5" s="141">
        <v>3.2000833612118083</v>
      </c>
      <c r="F5" s="140">
        <v>186599</v>
      </c>
      <c r="G5" s="141">
        <v>3.1270264042143849</v>
      </c>
      <c r="H5" s="140">
        <v>189977</v>
      </c>
      <c r="I5" s="141">
        <v>1.7781099817346311</v>
      </c>
      <c r="J5" s="140">
        <v>195990</v>
      </c>
      <c r="K5" s="141">
        <v>3.0680136741670494</v>
      </c>
      <c r="L5" s="140">
        <v>202336</v>
      </c>
      <c r="M5" s="141">
        <v>3.1363672307449</v>
      </c>
      <c r="N5" s="140">
        <v>213088</v>
      </c>
      <c r="O5" s="141">
        <v>5.3139332595287101</v>
      </c>
      <c r="P5" s="140">
        <v>220459</v>
      </c>
      <c r="Q5" s="142">
        <v>3.4591342543925521</v>
      </c>
      <c r="R5" s="850"/>
    </row>
    <row r="6" spans="1:18" ht="17.25" customHeight="1" x14ac:dyDescent="0.25">
      <c r="A6" s="1601"/>
      <c r="B6" s="852" t="s">
        <v>1033</v>
      </c>
      <c r="C6" s="143">
        <v>86077</v>
      </c>
      <c r="D6" s="143">
        <v>84623</v>
      </c>
      <c r="E6" s="144">
        <v>-1.7182089975538564</v>
      </c>
      <c r="F6" s="143">
        <v>83929</v>
      </c>
      <c r="G6" s="144">
        <v>-1.7324166855318186</v>
      </c>
      <c r="H6" s="143">
        <v>84022</v>
      </c>
      <c r="I6" s="144">
        <v>0.11068529670800506</v>
      </c>
      <c r="J6" s="143">
        <v>82181</v>
      </c>
      <c r="K6" s="144">
        <v>-2.2401771699054529</v>
      </c>
      <c r="L6" s="143">
        <v>80727</v>
      </c>
      <c r="M6" s="144">
        <v>-1.8011322110322445</v>
      </c>
      <c r="N6" s="143">
        <v>80543</v>
      </c>
      <c r="O6" s="144">
        <v>-0.22792869795731008</v>
      </c>
      <c r="P6" s="143">
        <v>69319</v>
      </c>
      <c r="Q6" s="145">
        <v>-13.935413381671907</v>
      </c>
    </row>
    <row r="7" spans="1:18" ht="17.25" customHeight="1" thickBot="1" x14ac:dyDescent="0.3">
      <c r="A7" s="1602"/>
      <c r="B7" s="854" t="s">
        <v>1034</v>
      </c>
      <c r="C7" s="146">
        <v>262581</v>
      </c>
      <c r="D7" s="146">
        <v>266962</v>
      </c>
      <c r="E7" s="147">
        <v>1.6410575287868685</v>
      </c>
      <c r="F7" s="146">
        <v>270528</v>
      </c>
      <c r="G7" s="147">
        <v>1.619425715637568</v>
      </c>
      <c r="H7" s="146">
        <v>273999</v>
      </c>
      <c r="I7" s="147">
        <v>1.2667929444997974</v>
      </c>
      <c r="J7" s="146">
        <v>278171</v>
      </c>
      <c r="K7" s="147">
        <v>1.4997968875260181</v>
      </c>
      <c r="L7" s="146">
        <v>283063</v>
      </c>
      <c r="M7" s="147">
        <v>1.7282371768828846</v>
      </c>
      <c r="N7" s="146">
        <v>293631</v>
      </c>
      <c r="O7" s="147">
        <v>3.733444498221246</v>
      </c>
      <c r="P7" s="146">
        <v>289778</v>
      </c>
      <c r="Q7" s="148">
        <v>-1.3121911514792401</v>
      </c>
    </row>
    <row r="8" spans="1:18" ht="17.25" customHeight="1" x14ac:dyDescent="0.25">
      <c r="A8" s="1600" t="s">
        <v>1</v>
      </c>
      <c r="B8" s="851" t="s">
        <v>1004</v>
      </c>
      <c r="C8" s="149">
        <v>3449</v>
      </c>
      <c r="D8" s="150">
        <v>3309</v>
      </c>
      <c r="E8" s="141">
        <v>-4.2308854638863709</v>
      </c>
      <c r="F8" s="149">
        <v>3047</v>
      </c>
      <c r="G8" s="141">
        <v>-4.5946832950443062</v>
      </c>
      <c r="H8" s="149">
        <v>2989</v>
      </c>
      <c r="I8" s="141">
        <v>-1.9404483104717298</v>
      </c>
      <c r="J8" s="151">
        <v>2906</v>
      </c>
      <c r="K8" s="141">
        <v>-2.8561596696490019</v>
      </c>
      <c r="L8" s="151">
        <v>2746</v>
      </c>
      <c r="M8" s="141">
        <v>-5.8266569555717407</v>
      </c>
      <c r="N8" s="151">
        <v>2752</v>
      </c>
      <c r="O8" s="141">
        <v>0.21849963583393617</v>
      </c>
      <c r="P8" s="151">
        <v>2712</v>
      </c>
      <c r="Q8" s="142">
        <v>-1.4534883720930196</v>
      </c>
    </row>
    <row r="9" spans="1:18" ht="17.25" customHeight="1" x14ac:dyDescent="0.25">
      <c r="A9" s="1601"/>
      <c r="B9" s="852" t="s">
        <v>1005</v>
      </c>
      <c r="C9" s="152">
        <v>6999</v>
      </c>
      <c r="D9" s="153">
        <v>6686</v>
      </c>
      <c r="E9" s="144">
        <v>-4.6814238707747533</v>
      </c>
      <c r="F9" s="152">
        <v>6332</v>
      </c>
      <c r="G9" s="144">
        <v>-4.9431459254579906</v>
      </c>
      <c r="H9" s="152">
        <v>6280</v>
      </c>
      <c r="I9" s="144">
        <v>-0.82802547770700641</v>
      </c>
      <c r="J9" s="152">
        <v>5975</v>
      </c>
      <c r="K9" s="144">
        <v>-5.1046025104602508</v>
      </c>
      <c r="L9" s="152">
        <v>5721</v>
      </c>
      <c r="M9" s="144">
        <v>-4.4397832546757563</v>
      </c>
      <c r="N9" s="152">
        <v>5621</v>
      </c>
      <c r="O9" s="144">
        <v>-1.7479461632581774</v>
      </c>
      <c r="P9" s="152">
        <v>5463</v>
      </c>
      <c r="Q9" s="145">
        <v>-2.8108877423945984</v>
      </c>
    </row>
    <row r="10" spans="1:18" ht="17.25" customHeight="1" thickBot="1" x14ac:dyDescent="0.3">
      <c r="A10" s="1602"/>
      <c r="B10" s="854" t="s">
        <v>1006</v>
      </c>
      <c r="C10" s="154">
        <v>10448</v>
      </c>
      <c r="D10" s="155">
        <v>9995</v>
      </c>
      <c r="E10" s="147">
        <v>-4.5322661330665337</v>
      </c>
      <c r="F10" s="154">
        <v>9379</v>
      </c>
      <c r="G10" s="147">
        <v>-4.8299392259302705</v>
      </c>
      <c r="H10" s="154">
        <v>9269</v>
      </c>
      <c r="I10" s="147">
        <v>-1.1867515373826734</v>
      </c>
      <c r="J10" s="154">
        <v>8881</v>
      </c>
      <c r="K10" s="147">
        <v>-4.3688773786735728</v>
      </c>
      <c r="L10" s="154">
        <v>8467</v>
      </c>
      <c r="M10" s="147">
        <v>-4.889571276721389</v>
      </c>
      <c r="N10" s="154">
        <v>8373</v>
      </c>
      <c r="O10" s="147">
        <v>-1.1101925121058258</v>
      </c>
      <c r="P10" s="154">
        <v>8175</v>
      </c>
      <c r="Q10" s="148">
        <v>-2.3647438194195729</v>
      </c>
    </row>
    <row r="11" spans="1:18" ht="17.25" customHeight="1" x14ac:dyDescent="0.25">
      <c r="A11" s="1600" t="s">
        <v>23</v>
      </c>
      <c r="B11" s="851" t="s">
        <v>1004</v>
      </c>
      <c r="C11" s="149">
        <v>17393</v>
      </c>
      <c r="D11" s="150">
        <v>17599</v>
      </c>
      <c r="E11" s="141">
        <v>1.1705210523325189</v>
      </c>
      <c r="F11" s="149">
        <v>17044</v>
      </c>
      <c r="G11" s="141">
        <v>1.2086364703121333</v>
      </c>
      <c r="H11" s="149">
        <v>17033</v>
      </c>
      <c r="I11" s="141">
        <v>-6.4580520166735156E-2</v>
      </c>
      <c r="J11" s="156">
        <v>16937</v>
      </c>
      <c r="K11" s="141">
        <v>-0.56680640018893547</v>
      </c>
      <c r="L11" s="156">
        <v>16943</v>
      </c>
      <c r="M11" s="141">
        <v>3.5412854866316477E-2</v>
      </c>
      <c r="N11" s="156">
        <v>17145</v>
      </c>
      <c r="O11" s="141">
        <v>1.1922327804993103</v>
      </c>
      <c r="P11" s="156">
        <v>17294</v>
      </c>
      <c r="Q11" s="142">
        <v>0.86905803441237595</v>
      </c>
    </row>
    <row r="12" spans="1:18" ht="17.25" customHeight="1" x14ac:dyDescent="0.25">
      <c r="A12" s="1601"/>
      <c r="B12" s="852" t="s">
        <v>1033</v>
      </c>
      <c r="C12" s="152">
        <v>8680</v>
      </c>
      <c r="D12" s="153">
        <v>8628</v>
      </c>
      <c r="E12" s="144">
        <v>-0.60268891979601302</v>
      </c>
      <c r="F12" s="152">
        <v>9158</v>
      </c>
      <c r="G12" s="144">
        <v>-0.56780956540729421</v>
      </c>
      <c r="H12" s="152">
        <v>9145</v>
      </c>
      <c r="I12" s="144">
        <v>-0.14215418261344998</v>
      </c>
      <c r="J12" s="157">
        <v>9047</v>
      </c>
      <c r="K12" s="144">
        <v>-1.0832320106112523</v>
      </c>
      <c r="L12" s="157">
        <v>8986</v>
      </c>
      <c r="M12" s="144">
        <v>-0.67883374137547292</v>
      </c>
      <c r="N12" s="157">
        <v>9034</v>
      </c>
      <c r="O12" s="144">
        <v>0.53416425550855706</v>
      </c>
      <c r="P12" s="157">
        <v>9039</v>
      </c>
      <c r="Q12" s="145">
        <v>5.5346468895294265E-2</v>
      </c>
    </row>
    <row r="13" spans="1:18" ht="17.25" customHeight="1" thickBot="1" x14ac:dyDescent="0.3">
      <c r="A13" s="1602"/>
      <c r="B13" s="854" t="s">
        <v>1034</v>
      </c>
      <c r="C13" s="154">
        <v>26073</v>
      </c>
      <c r="D13" s="154">
        <v>26227</v>
      </c>
      <c r="E13" s="147">
        <v>0.58718114919739206</v>
      </c>
      <c r="F13" s="154">
        <v>26202</v>
      </c>
      <c r="G13" s="147">
        <v>0.58774139378673385</v>
      </c>
      <c r="H13" s="154">
        <v>26178</v>
      </c>
      <c r="I13" s="147">
        <v>-9.1680036672014673E-2</v>
      </c>
      <c r="J13" s="160">
        <v>25984</v>
      </c>
      <c r="K13" s="147">
        <v>-0.74661330049261088</v>
      </c>
      <c r="L13" s="160">
        <v>25929</v>
      </c>
      <c r="M13" s="147">
        <v>-0.21211770604342628</v>
      </c>
      <c r="N13" s="160">
        <v>26179</v>
      </c>
      <c r="O13" s="147">
        <v>0.96417139110647554</v>
      </c>
      <c r="P13" s="160">
        <v>26333</v>
      </c>
      <c r="Q13" s="148">
        <v>0.58825776385653228</v>
      </c>
    </row>
    <row r="14" spans="1:18" ht="17.25" customHeight="1" x14ac:dyDescent="0.25">
      <c r="A14" s="1600" t="s">
        <v>80</v>
      </c>
      <c r="B14" s="851" t="s">
        <v>1004</v>
      </c>
      <c r="C14" s="149">
        <v>4883</v>
      </c>
      <c r="D14" s="150">
        <v>4696</v>
      </c>
      <c r="E14" s="141">
        <v>-3.9821124361158438</v>
      </c>
      <c r="F14" s="149">
        <v>4565</v>
      </c>
      <c r="G14" s="141">
        <v>-4.096385542168675</v>
      </c>
      <c r="H14" s="149">
        <v>4517</v>
      </c>
      <c r="I14" s="141">
        <v>-1.062652202789462</v>
      </c>
      <c r="J14" s="156">
        <v>4475</v>
      </c>
      <c r="K14" s="141">
        <v>-0.93854748603351945</v>
      </c>
      <c r="L14" s="156">
        <v>4467</v>
      </c>
      <c r="M14" s="141">
        <v>-0.17909111260353705</v>
      </c>
      <c r="N14" s="156">
        <v>4399</v>
      </c>
      <c r="O14" s="141">
        <v>-1.5222744571300666</v>
      </c>
      <c r="P14" s="156">
        <v>4465</v>
      </c>
      <c r="Q14" s="142">
        <v>1.5003409865878723</v>
      </c>
    </row>
    <row r="15" spans="1:18" ht="17.25" customHeight="1" x14ac:dyDescent="0.25">
      <c r="A15" s="1601"/>
      <c r="B15" s="852" t="s">
        <v>1033</v>
      </c>
      <c r="C15" s="152">
        <v>16319</v>
      </c>
      <c r="D15" s="153">
        <v>15898</v>
      </c>
      <c r="E15" s="144">
        <v>-2.6481318404830798</v>
      </c>
      <c r="F15" s="152">
        <v>15714</v>
      </c>
      <c r="G15" s="144">
        <v>-2.6791396207203766</v>
      </c>
      <c r="H15" s="152">
        <v>15891</v>
      </c>
      <c r="I15" s="144">
        <v>1.1138380215216162</v>
      </c>
      <c r="J15" s="157">
        <v>15326</v>
      </c>
      <c r="K15" s="144">
        <v>-3.6865457392666059</v>
      </c>
      <c r="L15" s="157">
        <v>14867</v>
      </c>
      <c r="M15" s="144">
        <v>-3.0873747225398533</v>
      </c>
      <c r="N15" s="157">
        <v>15009</v>
      </c>
      <c r="O15" s="144">
        <v>0.95513553507768734</v>
      </c>
      <c r="P15" s="157">
        <v>14779</v>
      </c>
      <c r="Q15" s="145">
        <v>-1.5324138850023417</v>
      </c>
    </row>
    <row r="16" spans="1:18" ht="17.25" customHeight="1" thickBot="1" x14ac:dyDescent="0.3">
      <c r="A16" s="1602"/>
      <c r="B16" s="854" t="s">
        <v>1034</v>
      </c>
      <c r="C16" s="154">
        <v>21202</v>
      </c>
      <c r="D16" s="154">
        <v>20594</v>
      </c>
      <c r="E16" s="147">
        <v>-2.9523162086044481</v>
      </c>
      <c r="F16" s="154">
        <v>20279</v>
      </c>
      <c r="G16" s="147">
        <v>-2.9981754524384829</v>
      </c>
      <c r="H16" s="154">
        <v>20408</v>
      </c>
      <c r="I16" s="147">
        <v>0.6321050568404547</v>
      </c>
      <c r="J16" s="154">
        <v>19801</v>
      </c>
      <c r="K16" s="147">
        <v>-3.0655017423362456</v>
      </c>
      <c r="L16" s="160">
        <v>19334</v>
      </c>
      <c r="M16" s="147">
        <v>-2.415433950553429</v>
      </c>
      <c r="N16" s="160">
        <v>19408</v>
      </c>
      <c r="O16" s="147">
        <v>0.38274542257164512</v>
      </c>
      <c r="P16" s="160">
        <v>19244</v>
      </c>
      <c r="Q16" s="148">
        <v>-0.8450123660346236</v>
      </c>
    </row>
    <row r="17" spans="1:17" ht="17.25" customHeight="1" x14ac:dyDescent="0.25">
      <c r="A17" s="1600" t="s">
        <v>113</v>
      </c>
      <c r="B17" s="851" t="s">
        <v>1004</v>
      </c>
      <c r="C17" s="149">
        <v>2634</v>
      </c>
      <c r="D17" s="150">
        <v>2509</v>
      </c>
      <c r="E17" s="141">
        <v>-4.9820645675567956</v>
      </c>
      <c r="F17" s="149">
        <v>2672</v>
      </c>
      <c r="G17" s="141">
        <v>-4.6781437125748502</v>
      </c>
      <c r="H17" s="149">
        <v>2647</v>
      </c>
      <c r="I17" s="141">
        <v>-0.94446543256516813</v>
      </c>
      <c r="J17" s="156">
        <v>2628</v>
      </c>
      <c r="K17" s="141">
        <v>-0.72298325722983248</v>
      </c>
      <c r="L17" s="156">
        <v>2571</v>
      </c>
      <c r="M17" s="141">
        <v>-2.2170361726954493</v>
      </c>
      <c r="N17" s="156">
        <v>2503</v>
      </c>
      <c r="O17" s="141">
        <v>-2.6448852586542131</v>
      </c>
      <c r="P17" s="156">
        <v>2550</v>
      </c>
      <c r="Q17" s="142">
        <v>1.8777467039552675</v>
      </c>
    </row>
    <row r="18" spans="1:17" ht="17.25" customHeight="1" x14ac:dyDescent="0.25">
      <c r="A18" s="1601"/>
      <c r="B18" s="852" t="s">
        <v>1033</v>
      </c>
      <c r="C18" s="161">
        <v>10668</v>
      </c>
      <c r="D18" s="162">
        <v>10231</v>
      </c>
      <c r="E18" s="144">
        <v>-4.271332225588897</v>
      </c>
      <c r="F18" s="161">
        <v>9855</v>
      </c>
      <c r="G18" s="144">
        <v>-4.4342973110096402</v>
      </c>
      <c r="H18" s="161">
        <v>9898</v>
      </c>
      <c r="I18" s="144">
        <v>0.43443119822186305</v>
      </c>
      <c r="J18" s="163">
        <v>9519</v>
      </c>
      <c r="K18" s="144">
        <v>-3.9815106628847565</v>
      </c>
      <c r="L18" s="163">
        <v>9139</v>
      </c>
      <c r="M18" s="144">
        <v>-4.1580041580041582</v>
      </c>
      <c r="N18" s="163">
        <v>8950</v>
      </c>
      <c r="O18" s="144">
        <v>-2.0680599627968093</v>
      </c>
      <c r="P18" s="163">
        <v>8725</v>
      </c>
      <c r="Q18" s="145">
        <v>-2.5139664804469248</v>
      </c>
    </row>
    <row r="19" spans="1:17" ht="17.25" customHeight="1" thickBot="1" x14ac:dyDescent="0.3">
      <c r="A19" s="1602"/>
      <c r="B19" s="854" t="s">
        <v>1034</v>
      </c>
      <c r="C19" s="154">
        <v>13302</v>
      </c>
      <c r="D19" s="154">
        <v>12740</v>
      </c>
      <c r="E19" s="147">
        <v>-4.411302982731554</v>
      </c>
      <c r="F19" s="154">
        <v>12527</v>
      </c>
      <c r="G19" s="147">
        <v>-4.4863095713259362</v>
      </c>
      <c r="H19" s="154">
        <v>12545</v>
      </c>
      <c r="I19" s="147">
        <v>0.14348345954563571</v>
      </c>
      <c r="J19" s="154">
        <v>12147</v>
      </c>
      <c r="K19" s="147">
        <v>-3.2765291841606983</v>
      </c>
      <c r="L19" s="160">
        <v>11710</v>
      </c>
      <c r="M19" s="147">
        <v>-3.7318531169940226</v>
      </c>
      <c r="N19" s="160">
        <v>11453</v>
      </c>
      <c r="O19" s="147">
        <v>-2.1947053800170835</v>
      </c>
      <c r="P19" s="160">
        <v>11275</v>
      </c>
      <c r="Q19" s="148">
        <v>-1.5541779446433139</v>
      </c>
    </row>
    <row r="20" spans="1:17" ht="17.25" customHeight="1" x14ac:dyDescent="0.25">
      <c r="A20" s="1600" t="s">
        <v>349</v>
      </c>
      <c r="B20" s="851" t="s">
        <v>1004</v>
      </c>
      <c r="C20" s="149">
        <v>18680</v>
      </c>
      <c r="D20" s="150">
        <v>18464</v>
      </c>
      <c r="E20" s="141">
        <v>-1.1698440207972272</v>
      </c>
      <c r="F20" s="149">
        <v>18384</v>
      </c>
      <c r="G20" s="141">
        <v>-1.1749347258485638</v>
      </c>
      <c r="H20" s="149">
        <v>18539</v>
      </c>
      <c r="I20" s="141">
        <v>0.83607530071740654</v>
      </c>
      <c r="J20" s="156">
        <v>18509</v>
      </c>
      <c r="K20" s="141">
        <v>-0.16208331082176239</v>
      </c>
      <c r="L20" s="156">
        <v>18326</v>
      </c>
      <c r="M20" s="141">
        <v>-0.99858125068209103</v>
      </c>
      <c r="N20" s="156">
        <v>18537</v>
      </c>
      <c r="O20" s="141">
        <v>1.1513696387645922</v>
      </c>
      <c r="P20" s="156">
        <v>18514</v>
      </c>
      <c r="Q20" s="142">
        <v>-0.12407617198036291</v>
      </c>
    </row>
    <row r="21" spans="1:17" ht="17.25" customHeight="1" x14ac:dyDescent="0.25">
      <c r="A21" s="1601"/>
      <c r="B21" s="852" t="s">
        <v>1005</v>
      </c>
      <c r="C21" s="152">
        <v>18915</v>
      </c>
      <c r="D21" s="153">
        <v>18014</v>
      </c>
      <c r="E21" s="144">
        <v>-5.0016653713778165</v>
      </c>
      <c r="F21" s="152">
        <v>17135</v>
      </c>
      <c r="G21" s="144">
        <v>-5.258243361540706</v>
      </c>
      <c r="H21" s="152">
        <v>16253</v>
      </c>
      <c r="I21" s="144">
        <v>-5.426690457146373</v>
      </c>
      <c r="J21" s="157">
        <v>15539</v>
      </c>
      <c r="K21" s="144">
        <v>-4.5948902760795418</v>
      </c>
      <c r="L21" s="157">
        <v>14787</v>
      </c>
      <c r="M21" s="144">
        <v>-5.0855481165888961</v>
      </c>
      <c r="N21" s="157">
        <v>14226</v>
      </c>
      <c r="O21" s="144">
        <v>-3.7938729965510305</v>
      </c>
      <c r="P21" s="157">
        <v>13695</v>
      </c>
      <c r="Q21" s="145">
        <v>-3.73260227752003</v>
      </c>
    </row>
    <row r="22" spans="1:17" ht="17.25" customHeight="1" thickBot="1" x14ac:dyDescent="0.3">
      <c r="A22" s="1602"/>
      <c r="B22" s="854" t="s">
        <v>1006</v>
      </c>
      <c r="C22" s="154">
        <v>37595</v>
      </c>
      <c r="D22" s="155">
        <v>36478</v>
      </c>
      <c r="E22" s="147">
        <v>-3.0621196337518506</v>
      </c>
      <c r="F22" s="154">
        <v>35519</v>
      </c>
      <c r="G22" s="147">
        <v>-3.1447957431233986</v>
      </c>
      <c r="H22" s="154">
        <v>34792</v>
      </c>
      <c r="I22" s="147">
        <v>-2.0895608185789838</v>
      </c>
      <c r="J22" s="160">
        <v>34048</v>
      </c>
      <c r="K22" s="147">
        <v>-2.1851503759398496</v>
      </c>
      <c r="L22" s="160">
        <v>33113</v>
      </c>
      <c r="M22" s="147">
        <v>-2.8236644218282847</v>
      </c>
      <c r="N22" s="160">
        <v>32763</v>
      </c>
      <c r="O22" s="147">
        <v>-1.056986681967814</v>
      </c>
      <c r="P22" s="160">
        <v>32209</v>
      </c>
      <c r="Q22" s="148">
        <v>-1.6909318438482472</v>
      </c>
    </row>
    <row r="23" spans="1:17" ht="17.25" customHeight="1" x14ac:dyDescent="0.25">
      <c r="A23" s="1600" t="s">
        <v>1008</v>
      </c>
      <c r="B23" s="851" t="s">
        <v>1004</v>
      </c>
      <c r="C23" s="149">
        <v>4517</v>
      </c>
      <c r="D23" s="150">
        <v>4089</v>
      </c>
      <c r="E23" s="141">
        <v>-10.467106872095867</v>
      </c>
      <c r="F23" s="149">
        <v>3866</v>
      </c>
      <c r="G23" s="141">
        <v>-11.07087428867046</v>
      </c>
      <c r="H23" s="149">
        <v>4038</v>
      </c>
      <c r="I23" s="141">
        <v>4.2595344229816741</v>
      </c>
      <c r="J23" s="156">
        <v>3677</v>
      </c>
      <c r="K23" s="141">
        <v>-9.8177862387816166</v>
      </c>
      <c r="L23" s="156">
        <v>3438</v>
      </c>
      <c r="M23" s="141">
        <v>-6.9517161140197796</v>
      </c>
      <c r="N23" s="156">
        <v>3393</v>
      </c>
      <c r="O23" s="141">
        <v>-1.3089005235602116</v>
      </c>
      <c r="P23" s="156">
        <v>3342</v>
      </c>
      <c r="Q23" s="142">
        <v>-1.5030946065428878</v>
      </c>
    </row>
    <row r="24" spans="1:17" ht="17.25" customHeight="1" x14ac:dyDescent="0.25">
      <c r="A24" s="1601"/>
      <c r="B24" s="852" t="s">
        <v>1005</v>
      </c>
      <c r="C24" s="152">
        <v>1787</v>
      </c>
      <c r="D24" s="153">
        <v>1738</v>
      </c>
      <c r="E24" s="144">
        <v>-2.8193325661680091</v>
      </c>
      <c r="F24" s="152">
        <v>1615</v>
      </c>
      <c r="G24" s="144">
        <v>-3.0340557275541795</v>
      </c>
      <c r="H24" s="152">
        <v>1577</v>
      </c>
      <c r="I24" s="144">
        <v>-2.4096385542168677</v>
      </c>
      <c r="J24" s="157">
        <v>1543</v>
      </c>
      <c r="K24" s="144">
        <v>-2.2034996759559298</v>
      </c>
      <c r="L24" s="157">
        <v>1460</v>
      </c>
      <c r="M24" s="144">
        <v>-5.6849315068493151</v>
      </c>
      <c r="N24" s="157">
        <v>1473</v>
      </c>
      <c r="O24" s="144">
        <v>0.8904109589041127</v>
      </c>
      <c r="P24" s="157">
        <v>1491</v>
      </c>
      <c r="Q24" s="145">
        <v>1.2219959266802363</v>
      </c>
    </row>
    <row r="25" spans="1:17" ht="17.25" customHeight="1" thickBot="1" x14ac:dyDescent="0.3">
      <c r="A25" s="1602"/>
      <c r="B25" s="854" t="s">
        <v>1006</v>
      </c>
      <c r="C25" s="154">
        <v>6304</v>
      </c>
      <c r="D25" s="154">
        <v>5827</v>
      </c>
      <c r="E25" s="147">
        <v>-8.1860305474515194</v>
      </c>
      <c r="F25" s="154">
        <v>5481</v>
      </c>
      <c r="G25" s="147">
        <v>-8.7027914614121507</v>
      </c>
      <c r="H25" s="154">
        <v>5615</v>
      </c>
      <c r="I25" s="147">
        <v>2.3864648263579697</v>
      </c>
      <c r="J25" s="154">
        <v>5220</v>
      </c>
      <c r="K25" s="147">
        <v>-7.5670498084291191</v>
      </c>
      <c r="L25" s="160">
        <v>4898</v>
      </c>
      <c r="M25" s="147">
        <v>-6.574111882400981</v>
      </c>
      <c r="N25" s="160">
        <v>4866</v>
      </c>
      <c r="O25" s="147">
        <v>-0.65332788893425686</v>
      </c>
      <c r="P25" s="160">
        <v>4833</v>
      </c>
      <c r="Q25" s="148">
        <v>-0.67817509247841201</v>
      </c>
    </row>
    <row r="26" spans="1:17" ht="17.25" customHeight="1" x14ac:dyDescent="0.25">
      <c r="A26" s="1600" t="s">
        <v>398</v>
      </c>
      <c r="B26" s="851" t="s">
        <v>1004</v>
      </c>
      <c r="C26" s="149"/>
      <c r="D26" s="150"/>
      <c r="E26" s="141"/>
      <c r="F26" s="149"/>
      <c r="G26" s="141"/>
      <c r="H26" s="149"/>
      <c r="I26" s="141"/>
      <c r="J26" s="156"/>
      <c r="K26" s="141"/>
      <c r="L26" s="156"/>
      <c r="M26" s="141"/>
      <c r="N26" s="156"/>
      <c r="O26" s="141"/>
      <c r="P26" s="156">
        <v>9918</v>
      </c>
      <c r="Q26" s="142"/>
    </row>
    <row r="27" spans="1:17" ht="17.25" customHeight="1" x14ac:dyDescent="0.25">
      <c r="A27" s="1601"/>
      <c r="B27" s="852" t="s">
        <v>1005</v>
      </c>
      <c r="C27" s="152"/>
      <c r="D27" s="153"/>
      <c r="E27" s="144"/>
      <c r="F27" s="152"/>
      <c r="G27" s="144"/>
      <c r="H27" s="152"/>
      <c r="I27" s="144"/>
      <c r="J27" s="157"/>
      <c r="K27" s="144"/>
      <c r="L27" s="157"/>
      <c r="M27" s="144"/>
      <c r="N27" s="157"/>
      <c r="O27" s="144"/>
      <c r="P27" s="157">
        <v>639</v>
      </c>
      <c r="Q27" s="145"/>
    </row>
    <row r="28" spans="1:17" ht="17.25" customHeight="1" thickBot="1" x14ac:dyDescent="0.3">
      <c r="A28" s="1601"/>
      <c r="B28" s="854" t="s">
        <v>1006</v>
      </c>
      <c r="C28" s="154"/>
      <c r="D28" s="154"/>
      <c r="E28" s="147"/>
      <c r="F28" s="154"/>
      <c r="G28" s="147"/>
      <c r="H28" s="154"/>
      <c r="I28" s="147"/>
      <c r="J28" s="154"/>
      <c r="K28" s="147"/>
      <c r="L28" s="160"/>
      <c r="M28" s="147"/>
      <c r="N28" s="160"/>
      <c r="O28" s="147"/>
      <c r="P28" s="160">
        <v>10557</v>
      </c>
      <c r="Q28" s="148"/>
    </row>
    <row r="29" spans="1:17" ht="17.25" customHeight="1" x14ac:dyDescent="0.25">
      <c r="A29" s="1603" t="s">
        <v>1009</v>
      </c>
      <c r="B29" s="851" t="s">
        <v>1004</v>
      </c>
      <c r="C29" s="150">
        <v>228060</v>
      </c>
      <c r="D29" s="150">
        <v>233005</v>
      </c>
      <c r="E29" s="141">
        <v>2.1222720542477629</v>
      </c>
      <c r="F29" s="150">
        <v>236177</v>
      </c>
      <c r="G29" s="141">
        <v>2.0937686565584284</v>
      </c>
      <c r="H29" s="150">
        <v>239740</v>
      </c>
      <c r="I29" s="141">
        <v>1.4861933761575039</v>
      </c>
      <c r="J29" s="150">
        <v>245122</v>
      </c>
      <c r="K29" s="141">
        <v>2.1956413541012227</v>
      </c>
      <c r="L29" s="150">
        <v>250827</v>
      </c>
      <c r="M29" s="141">
        <v>2.2744760332819034</v>
      </c>
      <c r="N29" s="150">
        <v>261817</v>
      </c>
      <c r="O29" s="141">
        <v>4.3815059782240411</v>
      </c>
      <c r="P29" s="150">
        <v>279254</v>
      </c>
      <c r="Q29" s="142">
        <v>6.6599953402567422</v>
      </c>
    </row>
    <row r="30" spans="1:17" ht="17.25" customHeight="1" x14ac:dyDescent="0.25">
      <c r="A30" s="1604"/>
      <c r="B30" s="852" t="s">
        <v>1005</v>
      </c>
      <c r="C30" s="153">
        <v>149445</v>
      </c>
      <c r="D30" s="153">
        <v>145818</v>
      </c>
      <c r="E30" s="144">
        <v>-2.487347241081348</v>
      </c>
      <c r="F30" s="153">
        <v>143738</v>
      </c>
      <c r="G30" s="144">
        <v>-2.5233410789074568</v>
      </c>
      <c r="H30" s="153">
        <v>143066</v>
      </c>
      <c r="I30" s="144">
        <v>-0.46971327918583033</v>
      </c>
      <c r="J30" s="153">
        <v>139130</v>
      </c>
      <c r="K30" s="144">
        <v>-2.829008840652627</v>
      </c>
      <c r="L30" s="153">
        <v>135687</v>
      </c>
      <c r="M30" s="144">
        <v>-2.5374575309351668</v>
      </c>
      <c r="N30" s="153">
        <v>134856</v>
      </c>
      <c r="O30" s="144">
        <v>-0.61243892193061811</v>
      </c>
      <c r="P30" s="153">
        <v>123150</v>
      </c>
      <c r="Q30" s="145">
        <v>-8.6803701726285851</v>
      </c>
    </row>
    <row r="31" spans="1:17" ht="17.25" customHeight="1" thickBot="1" x14ac:dyDescent="0.3">
      <c r="A31" s="1605"/>
      <c r="B31" s="853" t="s">
        <v>1034</v>
      </c>
      <c r="C31" s="164">
        <v>377505</v>
      </c>
      <c r="D31" s="164">
        <v>378823</v>
      </c>
      <c r="E31" s="158">
        <v>0.34791974088162547</v>
      </c>
      <c r="F31" s="164">
        <v>379915</v>
      </c>
      <c r="G31" s="158">
        <v>0.34691970572364872</v>
      </c>
      <c r="H31" s="164">
        <v>382806</v>
      </c>
      <c r="I31" s="158">
        <v>0.75521282320548788</v>
      </c>
      <c r="J31" s="164">
        <v>384252</v>
      </c>
      <c r="K31" s="158">
        <v>0.3763155429249555</v>
      </c>
      <c r="L31" s="164">
        <v>386514</v>
      </c>
      <c r="M31" s="158">
        <v>0.58523106536891289</v>
      </c>
      <c r="N31" s="164">
        <v>396673</v>
      </c>
      <c r="O31" s="158">
        <v>2.6283653373487113</v>
      </c>
      <c r="P31" s="164">
        <v>402404</v>
      </c>
      <c r="Q31" s="159">
        <v>1.4447668482604001</v>
      </c>
    </row>
    <row r="32" spans="1:17" x14ac:dyDescent="0.25">
      <c r="A32" s="1597" t="s">
        <v>647</v>
      </c>
      <c r="B32" s="1597"/>
      <c r="C32" s="1597"/>
      <c r="D32" s="1597"/>
      <c r="E32" s="1597"/>
      <c r="F32" s="1597"/>
      <c r="J32" s="166"/>
      <c r="K32" s="166"/>
      <c r="L32" s="166"/>
      <c r="M32" s="166"/>
      <c r="N32" s="166"/>
      <c r="P32" s="166"/>
    </row>
  </sheetData>
  <sheetProtection algorithmName="SHA-512" hashValue="04Jeo9gmcELzsa3f3PVqutBGa53IUCrqFD9R6w9blSpuk6VU9zRZ1PDh5B4Oq2uNFSjGwMAJpIk94JzQi7WuZQ==" saltValue="UGR6ipbibZcnrc2hrb7luQ==" spinCount="100000" sheet="1" objects="1" scenarios="1"/>
  <mergeCells count="14">
    <mergeCell ref="A1:Q1"/>
    <mergeCell ref="A32:F32"/>
    <mergeCell ref="C2:Q2"/>
    <mergeCell ref="A5:A7"/>
    <mergeCell ref="A8:A10"/>
    <mergeCell ref="A26:A28"/>
    <mergeCell ref="A29:A31"/>
    <mergeCell ref="A2:B3"/>
    <mergeCell ref="A4:B4"/>
    <mergeCell ref="A11:A13"/>
    <mergeCell ref="A14:A16"/>
    <mergeCell ref="A17:A19"/>
    <mergeCell ref="A20:A22"/>
    <mergeCell ref="A23:A25"/>
  </mergeCells>
  <pageMargins left="0.31496062992125984" right="0" top="0.15748031496062992" bottom="0" header="0.31496062992125984" footer="0.31496062992125984"/>
  <pageSetup paperSize="9" scale="82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66"/>
  </sheetPr>
  <dimension ref="A1:AD31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4" sqref="Q14"/>
    </sheetView>
  </sheetViews>
  <sheetFormatPr defaultRowHeight="15" x14ac:dyDescent="0.25"/>
  <cols>
    <col min="1" max="1" width="15.7109375" customWidth="1"/>
    <col min="2" max="2" width="15.140625" customWidth="1"/>
    <col min="3" max="3" width="6.85546875" style="131" customWidth="1"/>
    <col min="4" max="4" width="8.28515625" style="131" customWidth="1"/>
    <col min="5" max="5" width="7" style="131" customWidth="1"/>
    <col min="6" max="6" width="6.7109375" style="131" customWidth="1"/>
    <col min="7" max="7" width="6.42578125" style="131" customWidth="1"/>
    <col min="8" max="8" width="6.7109375" style="131" bestFit="1" customWidth="1"/>
    <col min="9" max="10" width="6.5703125" style="131" customWidth="1"/>
    <col min="11" max="14" width="5.85546875" style="131" customWidth="1"/>
    <col min="15" max="15" width="7.28515625" style="131" customWidth="1"/>
    <col min="16" max="16" width="6.42578125" style="131" customWidth="1"/>
    <col min="17" max="17" width="6.5703125" style="131" customWidth="1"/>
    <col min="18" max="18" width="7.42578125" style="131" customWidth="1"/>
    <col min="19" max="19" width="6.140625" style="131" customWidth="1"/>
    <col min="20" max="20" width="5.7109375" style="131" customWidth="1"/>
    <col min="21" max="21" width="6.85546875" style="131" customWidth="1"/>
    <col min="22" max="22" width="5.28515625" style="131" customWidth="1"/>
    <col min="23" max="23" width="7.7109375" style="131" bestFit="1" customWidth="1"/>
    <col min="24" max="26" width="6.7109375" style="131" bestFit="1" customWidth="1"/>
    <col min="27" max="30" width="8" style="131" bestFit="1" customWidth="1"/>
  </cols>
  <sheetData>
    <row r="1" spans="1:30" ht="30.75" customHeight="1" x14ac:dyDescent="0.25">
      <c r="A1" s="1615" t="s">
        <v>1068</v>
      </c>
      <c r="B1" s="1616"/>
      <c r="C1" s="1619" t="s">
        <v>665</v>
      </c>
      <c r="D1" s="1619"/>
      <c r="E1" s="1619"/>
      <c r="F1" s="1619"/>
      <c r="G1" s="1619"/>
      <c r="H1" s="1619"/>
      <c r="I1" s="1619"/>
      <c r="J1" s="1619"/>
      <c r="K1" s="1619"/>
      <c r="L1" s="1619"/>
      <c r="M1" s="1619"/>
      <c r="N1" s="1619"/>
      <c r="O1" s="1619"/>
      <c r="P1" s="1619"/>
      <c r="Q1" s="1619"/>
      <c r="R1" s="1619"/>
      <c r="S1" s="1619"/>
      <c r="T1" s="1619"/>
      <c r="U1" s="1619"/>
      <c r="V1" s="1619"/>
      <c r="W1" s="1619"/>
      <c r="X1" s="1619"/>
      <c r="Y1" s="1619"/>
      <c r="Z1" s="1619"/>
      <c r="AA1" s="1619"/>
      <c r="AB1" s="1619"/>
      <c r="AC1" s="1619"/>
      <c r="AD1" s="1619"/>
    </row>
    <row r="2" spans="1:30" s="4" customFormat="1" ht="41.25" customHeight="1" x14ac:dyDescent="0.2">
      <c r="A2" s="1617"/>
      <c r="B2" s="1618"/>
      <c r="C2" s="1620" t="s">
        <v>666</v>
      </c>
      <c r="D2" s="1620"/>
      <c r="E2" s="1620"/>
      <c r="F2" s="1620"/>
      <c r="G2" s="1620" t="s">
        <v>667</v>
      </c>
      <c r="H2" s="1620"/>
      <c r="I2" s="1620"/>
      <c r="J2" s="1620"/>
      <c r="K2" s="1620" t="s">
        <v>643</v>
      </c>
      <c r="L2" s="1620"/>
      <c r="M2" s="1620"/>
      <c r="N2" s="1620"/>
      <c r="O2" s="1620" t="s">
        <v>668</v>
      </c>
      <c r="P2" s="1620"/>
      <c r="Q2" s="1620"/>
      <c r="R2" s="1620"/>
      <c r="S2" s="1620" t="s">
        <v>643</v>
      </c>
      <c r="T2" s="1620"/>
      <c r="U2" s="1620"/>
      <c r="V2" s="1620"/>
      <c r="W2" s="1620" t="s">
        <v>669</v>
      </c>
      <c r="X2" s="1620"/>
      <c r="Y2" s="1620"/>
      <c r="Z2" s="1620"/>
      <c r="AA2" s="1620" t="s">
        <v>643</v>
      </c>
      <c r="AB2" s="1620"/>
      <c r="AC2" s="1620"/>
      <c r="AD2" s="1620"/>
    </row>
    <row r="3" spans="1:30" ht="51" customHeight="1" thickBot="1" x14ac:dyDescent="0.3">
      <c r="A3" s="1617"/>
      <c r="B3" s="1618"/>
      <c r="C3" s="835" t="s">
        <v>670</v>
      </c>
      <c r="D3" s="835" t="s">
        <v>671</v>
      </c>
      <c r="E3" s="835" t="s">
        <v>672</v>
      </c>
      <c r="F3" s="835" t="s">
        <v>673</v>
      </c>
      <c r="G3" s="835" t="s">
        <v>670</v>
      </c>
      <c r="H3" s="835" t="s">
        <v>671</v>
      </c>
      <c r="I3" s="835" t="s">
        <v>672</v>
      </c>
      <c r="J3" s="835" t="s">
        <v>673</v>
      </c>
      <c r="K3" s="835" t="s">
        <v>670</v>
      </c>
      <c r="L3" s="835" t="s">
        <v>671</v>
      </c>
      <c r="M3" s="835" t="s">
        <v>672</v>
      </c>
      <c r="N3" s="835" t="s">
        <v>673</v>
      </c>
      <c r="O3" s="835" t="s">
        <v>670</v>
      </c>
      <c r="P3" s="835" t="s">
        <v>671</v>
      </c>
      <c r="Q3" s="835" t="s">
        <v>672</v>
      </c>
      <c r="R3" s="835" t="s">
        <v>673</v>
      </c>
      <c r="S3" s="835" t="s">
        <v>670</v>
      </c>
      <c r="T3" s="835" t="s">
        <v>671</v>
      </c>
      <c r="U3" s="835" t="s">
        <v>672</v>
      </c>
      <c r="V3" s="835" t="s">
        <v>673</v>
      </c>
      <c r="W3" s="835" t="s">
        <v>670</v>
      </c>
      <c r="X3" s="835" t="s">
        <v>671</v>
      </c>
      <c r="Y3" s="835" t="s">
        <v>672</v>
      </c>
      <c r="Z3" s="835" t="s">
        <v>673</v>
      </c>
      <c r="AA3" s="835" t="s">
        <v>670</v>
      </c>
      <c r="AB3" s="835" t="s">
        <v>671</v>
      </c>
      <c r="AC3" s="835" t="s">
        <v>672</v>
      </c>
      <c r="AD3" s="835" t="s">
        <v>673</v>
      </c>
    </row>
    <row r="4" spans="1:30" ht="28.5" customHeight="1" x14ac:dyDescent="0.25">
      <c r="A4" s="1612" t="s">
        <v>132</v>
      </c>
      <c r="B4" s="836" t="s">
        <v>1010</v>
      </c>
      <c r="C4" s="837">
        <v>14635</v>
      </c>
      <c r="D4" s="837">
        <v>13138</v>
      </c>
      <c r="E4" s="837">
        <v>14462</v>
      </c>
      <c r="F4" s="837">
        <f>SUM(C4:E4)</f>
        <v>42235</v>
      </c>
      <c r="G4" s="837">
        <v>15102</v>
      </c>
      <c r="H4" s="837">
        <v>13304</v>
      </c>
      <c r="I4" s="837">
        <v>15529</v>
      </c>
      <c r="J4" s="837">
        <f>SUM(G4:I4)</f>
        <v>43935</v>
      </c>
      <c r="K4" s="838">
        <f>SUM(G4/C4)*100-100</f>
        <v>3.1909805261359736</v>
      </c>
      <c r="L4" s="838">
        <f t="shared" ref="L4:N19" si="0">SUM(H4/D4)*100-100</f>
        <v>1.263510427766775</v>
      </c>
      <c r="M4" s="838">
        <f t="shared" si="0"/>
        <v>7.3779560226801237</v>
      </c>
      <c r="N4" s="838">
        <f t="shared" si="0"/>
        <v>4.0250976678110533</v>
      </c>
      <c r="O4" s="837">
        <v>14371</v>
      </c>
      <c r="P4" s="837">
        <v>15025</v>
      </c>
      <c r="Q4" s="837">
        <v>15590</v>
      </c>
      <c r="R4" s="837">
        <f>SUM(O4:Q4)</f>
        <v>44986</v>
      </c>
      <c r="S4" s="838">
        <f>SUM(O4/G4)*100-100</f>
        <v>-4.8404184876175407</v>
      </c>
      <c r="T4" s="838">
        <f t="shared" ref="T4:V19" si="1">SUM(P4/H4)*100-100</f>
        <v>12.935959110042077</v>
      </c>
      <c r="U4" s="838">
        <f t="shared" si="1"/>
        <v>0.3928134458110577</v>
      </c>
      <c r="V4" s="838">
        <f t="shared" si="1"/>
        <v>2.3921702515079062</v>
      </c>
      <c r="W4" s="837">
        <f>SINIF_BAZI_ÖĞ!E35</f>
        <v>15182</v>
      </c>
      <c r="X4" s="837">
        <f>SUM(SINIF_BAZI_ÖĞ!E70)</f>
        <v>15690</v>
      </c>
      <c r="Y4" s="837">
        <f>SUM(SINIF_BAZI_ÖĞ!E112)</f>
        <v>16926</v>
      </c>
      <c r="Z4" s="837">
        <f>SUM(W4:Y4)</f>
        <v>47798</v>
      </c>
      <c r="AA4" s="141">
        <f>SUM(W4/O4)*100-100</f>
        <v>5.6433094426275261</v>
      </c>
      <c r="AB4" s="141">
        <f t="shared" ref="AB4" si="2">SUM(X4/P4)*100-100</f>
        <v>4.4259567387687042</v>
      </c>
      <c r="AC4" s="141">
        <f t="shared" ref="AC4" si="3">SUM(Y4/Q4)*100-100</f>
        <v>8.5695958948043653</v>
      </c>
      <c r="AD4" s="142">
        <f t="shared" ref="AD4" si="4">SUM(Z4/R4)*100-100</f>
        <v>6.2508335926732599</v>
      </c>
    </row>
    <row r="5" spans="1:30" ht="28.5" customHeight="1" x14ac:dyDescent="0.25">
      <c r="A5" s="1613"/>
      <c r="B5" s="826" t="s">
        <v>1011</v>
      </c>
      <c r="C5" s="650">
        <v>6590</v>
      </c>
      <c r="D5" s="650">
        <v>5553</v>
      </c>
      <c r="E5" s="650">
        <v>1201</v>
      </c>
      <c r="F5" s="650">
        <f>SUM(C5:E5)</f>
        <v>13344</v>
      </c>
      <c r="G5" s="650">
        <v>6383</v>
      </c>
      <c r="H5" s="650">
        <v>5166</v>
      </c>
      <c r="I5" s="650">
        <v>772</v>
      </c>
      <c r="J5" s="650">
        <f>SUM(G5:I5)</f>
        <v>12321</v>
      </c>
      <c r="K5" s="834">
        <f t="shared" ref="K5:N30" si="5">SUM(G5/C5)*100-100</f>
        <v>-3.1411229135053134</v>
      </c>
      <c r="L5" s="834">
        <f t="shared" si="0"/>
        <v>-6.9692058346839616</v>
      </c>
      <c r="M5" s="834">
        <f t="shared" si="0"/>
        <v>-35.720233139050791</v>
      </c>
      <c r="N5" s="834">
        <f t="shared" si="0"/>
        <v>-7.6663669064748206</v>
      </c>
      <c r="O5" s="650">
        <v>5668</v>
      </c>
      <c r="P5" s="650">
        <v>5757</v>
      </c>
      <c r="Q5" s="650">
        <v>880</v>
      </c>
      <c r="R5" s="650">
        <f>SUM(O5:Q5)</f>
        <v>12305</v>
      </c>
      <c r="S5" s="834">
        <f t="shared" ref="S5:V30" si="6">SUM(O5/G5)*100-100</f>
        <v>-11.201629327902239</v>
      </c>
      <c r="T5" s="834">
        <f t="shared" si="1"/>
        <v>11.440185830429741</v>
      </c>
      <c r="U5" s="834">
        <f t="shared" si="1"/>
        <v>13.989637305699489</v>
      </c>
      <c r="V5" s="834">
        <f t="shared" si="1"/>
        <v>-0.12985958931905373</v>
      </c>
      <c r="W5" s="650">
        <f>SINIF_BAZI_ÖĞ!E38</f>
        <v>4666</v>
      </c>
      <c r="X5" s="650">
        <f>SUM(SINIF_BAZI_ÖĞ!E73)</f>
        <v>4736</v>
      </c>
      <c r="Y5" s="650">
        <f>SUM(SINIF_BAZI_ÖĞ!E115)</f>
        <v>679</v>
      </c>
      <c r="Z5" s="650">
        <f>SUM(W5:Y5)</f>
        <v>10081</v>
      </c>
      <c r="AA5" s="144">
        <f>SUM(W5/O5)*100-100</f>
        <v>-17.678193366266754</v>
      </c>
      <c r="AB5" s="144">
        <f t="shared" ref="AB5" si="7">SUM(X5/P5)*100-100</f>
        <v>-17.734931387875633</v>
      </c>
      <c r="AC5" s="144">
        <f t="shared" ref="AC5" si="8">SUM(Y5/Q5)*100-100</f>
        <v>-22.840909090909093</v>
      </c>
      <c r="AD5" s="145">
        <f t="shared" ref="AD5" si="9">SUM(Z5/R5)*100-100</f>
        <v>-18.07395367736693</v>
      </c>
    </row>
    <row r="6" spans="1:30" ht="28.5" customHeight="1" thickBot="1" x14ac:dyDescent="0.3">
      <c r="A6" s="1614"/>
      <c r="B6" s="839" t="s">
        <v>1034</v>
      </c>
      <c r="C6" s="840">
        <f>SUM(C4:C5)</f>
        <v>21225</v>
      </c>
      <c r="D6" s="840">
        <f t="shared" ref="D6:J6" si="10">SUM(D4:D5)</f>
        <v>18691</v>
      </c>
      <c r="E6" s="840">
        <f t="shared" si="10"/>
        <v>15663</v>
      </c>
      <c r="F6" s="840">
        <f t="shared" si="10"/>
        <v>55579</v>
      </c>
      <c r="G6" s="840">
        <f t="shared" si="10"/>
        <v>21485</v>
      </c>
      <c r="H6" s="840">
        <f t="shared" si="10"/>
        <v>18470</v>
      </c>
      <c r="I6" s="840">
        <f t="shared" si="10"/>
        <v>16301</v>
      </c>
      <c r="J6" s="840">
        <f t="shared" si="10"/>
        <v>56256</v>
      </c>
      <c r="K6" s="841">
        <f t="shared" si="5"/>
        <v>1.2249705535924562</v>
      </c>
      <c r="L6" s="841">
        <f t="shared" si="0"/>
        <v>-1.1823872451982282</v>
      </c>
      <c r="M6" s="841">
        <f t="shared" si="0"/>
        <v>4.073293749600964</v>
      </c>
      <c r="N6" s="841">
        <f t="shared" si="0"/>
        <v>1.2180859677216205</v>
      </c>
      <c r="O6" s="840">
        <f>SUM(O4:O5)</f>
        <v>20039</v>
      </c>
      <c r="P6" s="840">
        <f t="shared" ref="P6:R6" si="11">SUM(P4:P5)</f>
        <v>20782</v>
      </c>
      <c r="Q6" s="840">
        <f t="shared" si="11"/>
        <v>16470</v>
      </c>
      <c r="R6" s="840">
        <f t="shared" si="11"/>
        <v>57291</v>
      </c>
      <c r="S6" s="841">
        <f t="shared" si="6"/>
        <v>-6.7302769373981874</v>
      </c>
      <c r="T6" s="841">
        <f t="shared" si="1"/>
        <v>12.517596101786694</v>
      </c>
      <c r="U6" s="841">
        <f t="shared" si="1"/>
        <v>1.036746211888854</v>
      </c>
      <c r="V6" s="841">
        <f t="shared" si="1"/>
        <v>1.839803754266228</v>
      </c>
      <c r="W6" s="840">
        <f>SUM(W4:W5)</f>
        <v>19848</v>
      </c>
      <c r="X6" s="840">
        <f t="shared" ref="X6:Z6" si="12">SUM(X4:X5)</f>
        <v>20426</v>
      </c>
      <c r="Y6" s="840">
        <f t="shared" si="12"/>
        <v>17605</v>
      </c>
      <c r="Z6" s="840">
        <f t="shared" si="12"/>
        <v>57879</v>
      </c>
      <c r="AA6" s="181">
        <f t="shared" ref="AA6:AA8" si="13">SUM(W6/O6)*100-100</f>
        <v>-0.95314137432008295</v>
      </c>
      <c r="AB6" s="181">
        <f t="shared" ref="AB6:AB8" si="14">SUM(X6/P6)*100-100</f>
        <v>-1.713020883456835</v>
      </c>
      <c r="AC6" s="181">
        <f t="shared" ref="AC6:AC7" si="15">SUM(Y6/Q6)*100-100</f>
        <v>6.8913175470552517</v>
      </c>
      <c r="AD6" s="842">
        <f t="shared" ref="AD6:AD8" si="16">SUM(Z6/R6)*100-100</f>
        <v>1.0263392155835902</v>
      </c>
    </row>
    <row r="7" spans="1:30" ht="28.5" customHeight="1" x14ac:dyDescent="0.25">
      <c r="A7" s="1612" t="s">
        <v>1</v>
      </c>
      <c r="B7" s="836" t="s">
        <v>1010</v>
      </c>
      <c r="C7" s="843">
        <v>223</v>
      </c>
      <c r="D7" s="843">
        <v>269</v>
      </c>
      <c r="E7" s="843">
        <v>255</v>
      </c>
      <c r="F7" s="843">
        <f>SUM(C7:E7)</f>
        <v>747</v>
      </c>
      <c r="G7" s="844">
        <v>229</v>
      </c>
      <c r="H7" s="844">
        <v>245</v>
      </c>
      <c r="I7" s="844">
        <v>270</v>
      </c>
      <c r="J7" s="844">
        <f>SUM(G7:I7)</f>
        <v>744</v>
      </c>
      <c r="K7" s="838">
        <f t="shared" si="5"/>
        <v>2.6905829596412616</v>
      </c>
      <c r="L7" s="838">
        <f t="shared" si="0"/>
        <v>-8.9219330855018484</v>
      </c>
      <c r="M7" s="838">
        <f t="shared" si="0"/>
        <v>5.8823529411764781</v>
      </c>
      <c r="N7" s="838">
        <f t="shared" si="0"/>
        <v>-0.40160642570282334</v>
      </c>
      <c r="O7" s="843">
        <v>210</v>
      </c>
      <c r="P7" s="843">
        <v>255</v>
      </c>
      <c r="Q7" s="843">
        <v>246</v>
      </c>
      <c r="R7" s="843">
        <f>SUM(O7:Q7)</f>
        <v>711</v>
      </c>
      <c r="S7" s="838">
        <f t="shared" si="6"/>
        <v>-8.2969432314410483</v>
      </c>
      <c r="T7" s="838">
        <f t="shared" si="1"/>
        <v>4.0816326530612344</v>
      </c>
      <c r="U7" s="838">
        <f t="shared" si="1"/>
        <v>-8.8888888888888857</v>
      </c>
      <c r="V7" s="838">
        <f t="shared" si="1"/>
        <v>-4.4354838709677438</v>
      </c>
      <c r="W7" s="843">
        <f>SINIF_BAZI_ÖĞ!F35</f>
        <v>216</v>
      </c>
      <c r="X7" s="843">
        <f>SUM(SINIF_BAZI_ÖĞ!F70)</f>
        <v>240</v>
      </c>
      <c r="Y7" s="856">
        <f>SUM(SINIF_BAZI_ÖĞ!F112)</f>
        <v>238</v>
      </c>
      <c r="Z7" s="843">
        <f>SUM(W7:Y7)</f>
        <v>694</v>
      </c>
      <c r="AA7" s="141">
        <f t="shared" si="13"/>
        <v>2.857142857142847</v>
      </c>
      <c r="AB7" s="141">
        <f t="shared" si="14"/>
        <v>-5.8823529411764781</v>
      </c>
      <c r="AC7" s="141">
        <f t="shared" si="15"/>
        <v>-3.2520325203252014</v>
      </c>
      <c r="AD7" s="142">
        <f t="shared" si="16"/>
        <v>-2.3909985935302416</v>
      </c>
    </row>
    <row r="8" spans="1:30" ht="28.5" customHeight="1" x14ac:dyDescent="0.25">
      <c r="A8" s="1613"/>
      <c r="B8" s="826" t="s">
        <v>1011</v>
      </c>
      <c r="C8" s="651">
        <v>249</v>
      </c>
      <c r="D8" s="651">
        <v>202</v>
      </c>
      <c r="E8" s="651"/>
      <c r="F8" s="651">
        <f>SUM(C8:E8)</f>
        <v>451</v>
      </c>
      <c r="G8" s="652">
        <v>213</v>
      </c>
      <c r="H8" s="652">
        <v>185</v>
      </c>
      <c r="I8" s="652"/>
      <c r="J8" s="652">
        <f>SUM(G8:I8)</f>
        <v>398</v>
      </c>
      <c r="K8" s="834">
        <f t="shared" si="5"/>
        <v>-14.457831325301214</v>
      </c>
      <c r="L8" s="834">
        <f t="shared" si="0"/>
        <v>-8.4158415841584144</v>
      </c>
      <c r="M8" s="834"/>
      <c r="N8" s="834">
        <f t="shared" si="0"/>
        <v>-11.751662971175165</v>
      </c>
      <c r="O8" s="651">
        <v>163</v>
      </c>
      <c r="P8" s="651">
        <v>200</v>
      </c>
      <c r="Q8" s="651"/>
      <c r="R8" s="651">
        <f>SUM(O8:Q8)</f>
        <v>363</v>
      </c>
      <c r="S8" s="834">
        <f t="shared" si="6"/>
        <v>-23.474178403755857</v>
      </c>
      <c r="T8" s="834">
        <f t="shared" si="1"/>
        <v>8.1081081081081123</v>
      </c>
      <c r="U8" s="834"/>
      <c r="V8" s="834">
        <f t="shared" si="1"/>
        <v>-8.7939698492462242</v>
      </c>
      <c r="W8" s="651">
        <f>SINIF_BAZI_ÖĞ!F38</f>
        <v>130</v>
      </c>
      <c r="X8" s="651">
        <f>SUM(SINIF_BAZI_ÖĞ!F73)</f>
        <v>195</v>
      </c>
      <c r="Y8" s="857"/>
      <c r="Z8" s="651">
        <f>SUM(W8:Y8)</f>
        <v>325</v>
      </c>
      <c r="AA8" s="144">
        <f t="shared" si="13"/>
        <v>-20.245398773006144</v>
      </c>
      <c r="AB8" s="144">
        <f t="shared" si="14"/>
        <v>-2.5</v>
      </c>
      <c r="AC8" s="144"/>
      <c r="AD8" s="145">
        <f t="shared" si="16"/>
        <v>-10.468319559228647</v>
      </c>
    </row>
    <row r="9" spans="1:30" ht="28.5" customHeight="1" thickBot="1" x14ac:dyDescent="0.3">
      <c r="A9" s="1614"/>
      <c r="B9" s="839" t="s">
        <v>1034</v>
      </c>
      <c r="C9" s="845">
        <f>SUM(C7:C8)</f>
        <v>472</v>
      </c>
      <c r="D9" s="845">
        <f t="shared" ref="D9:J9" si="17">SUM(D7:D8)</f>
        <v>471</v>
      </c>
      <c r="E9" s="845">
        <f t="shared" si="17"/>
        <v>255</v>
      </c>
      <c r="F9" s="845">
        <f t="shared" si="17"/>
        <v>1198</v>
      </c>
      <c r="G9" s="845">
        <f t="shared" si="17"/>
        <v>442</v>
      </c>
      <c r="H9" s="845">
        <f t="shared" si="17"/>
        <v>430</v>
      </c>
      <c r="I9" s="845">
        <f t="shared" si="17"/>
        <v>270</v>
      </c>
      <c r="J9" s="845">
        <f t="shared" si="17"/>
        <v>1142</v>
      </c>
      <c r="K9" s="841">
        <f t="shared" si="5"/>
        <v>-6.3559322033898411</v>
      </c>
      <c r="L9" s="841">
        <f t="shared" si="0"/>
        <v>-8.7048832271762251</v>
      </c>
      <c r="M9" s="841">
        <f t="shared" si="0"/>
        <v>5.8823529411764781</v>
      </c>
      <c r="N9" s="841">
        <f t="shared" si="0"/>
        <v>-4.6744574290484167</v>
      </c>
      <c r="O9" s="845">
        <f>SUM(O7:O8)</f>
        <v>373</v>
      </c>
      <c r="P9" s="845">
        <f t="shared" ref="P9:R9" si="18">SUM(P7:P8)</f>
        <v>455</v>
      </c>
      <c r="Q9" s="845">
        <f t="shared" si="18"/>
        <v>246</v>
      </c>
      <c r="R9" s="845">
        <f t="shared" si="18"/>
        <v>1074</v>
      </c>
      <c r="S9" s="841">
        <f t="shared" si="6"/>
        <v>-15.610859728506782</v>
      </c>
      <c r="T9" s="841">
        <f t="shared" si="1"/>
        <v>5.8139534883721069</v>
      </c>
      <c r="U9" s="841">
        <f t="shared" si="1"/>
        <v>-8.8888888888888857</v>
      </c>
      <c r="V9" s="841">
        <f t="shared" si="1"/>
        <v>-5.9544658493870344</v>
      </c>
      <c r="W9" s="845">
        <f>SUM(W7:W8)</f>
        <v>346</v>
      </c>
      <c r="X9" s="845">
        <f t="shared" ref="X9:Z9" si="19">SUM(X7:X8)</f>
        <v>435</v>
      </c>
      <c r="Y9" s="845">
        <f t="shared" si="19"/>
        <v>238</v>
      </c>
      <c r="Z9" s="845">
        <f t="shared" si="19"/>
        <v>1019</v>
      </c>
      <c r="AA9" s="181">
        <f t="shared" ref="AA9:AA11" si="20">SUM(W9/O9)*100-100</f>
        <v>-7.2386058981233248</v>
      </c>
      <c r="AB9" s="181">
        <f t="shared" ref="AB9:AB11" si="21">SUM(X9/P9)*100-100</f>
        <v>-4.3956043956043942</v>
      </c>
      <c r="AC9" s="181">
        <f t="shared" ref="AC9:AC11" si="22">SUM(Y9/Q9)*100-100</f>
        <v>-3.2520325203252014</v>
      </c>
      <c r="AD9" s="842">
        <f t="shared" ref="AD9:AD11" si="23">SUM(Z9/R9)*100-100</f>
        <v>-5.1210428305400342</v>
      </c>
    </row>
    <row r="10" spans="1:30" ht="28.5" customHeight="1" x14ac:dyDescent="0.25">
      <c r="A10" s="1612" t="s">
        <v>23</v>
      </c>
      <c r="B10" s="836" t="s">
        <v>1010</v>
      </c>
      <c r="C10" s="843">
        <v>1562</v>
      </c>
      <c r="D10" s="843">
        <v>1569</v>
      </c>
      <c r="E10" s="843">
        <v>580</v>
      </c>
      <c r="F10" s="843">
        <f>SUM(C10:E10)</f>
        <v>3711</v>
      </c>
      <c r="G10" s="844">
        <v>1447</v>
      </c>
      <c r="H10" s="844">
        <v>1552</v>
      </c>
      <c r="I10" s="844">
        <v>553</v>
      </c>
      <c r="J10" s="844">
        <f>SUM(G10:I10)</f>
        <v>3552</v>
      </c>
      <c r="K10" s="838">
        <f t="shared" si="5"/>
        <v>-7.3623559539052508</v>
      </c>
      <c r="L10" s="838">
        <f t="shared" si="0"/>
        <v>-1.0834926704907559</v>
      </c>
      <c r="M10" s="838">
        <f t="shared" si="0"/>
        <v>-4.6551724137931103</v>
      </c>
      <c r="N10" s="838">
        <f t="shared" si="0"/>
        <v>-4.2845594179466389</v>
      </c>
      <c r="O10" s="843">
        <v>1286</v>
      </c>
      <c r="P10" s="843">
        <v>1702</v>
      </c>
      <c r="Q10" s="843">
        <v>534</v>
      </c>
      <c r="R10" s="843">
        <f>SUM(O10:Q10)</f>
        <v>3522</v>
      </c>
      <c r="S10" s="838">
        <f t="shared" si="6"/>
        <v>-11.126468555632343</v>
      </c>
      <c r="T10" s="838">
        <f t="shared" si="1"/>
        <v>9.664948453608261</v>
      </c>
      <c r="U10" s="838">
        <f t="shared" si="1"/>
        <v>-3.4358047016274895</v>
      </c>
      <c r="V10" s="838">
        <f t="shared" si="1"/>
        <v>-0.84459459459459651</v>
      </c>
      <c r="W10" s="843">
        <f>SINIF_BAZI_ÖĞ!G35</f>
        <v>1295</v>
      </c>
      <c r="X10" s="843">
        <f>SUM(SINIF_BAZI_ÖĞ!G70)</f>
        <v>1682</v>
      </c>
      <c r="Y10" s="856">
        <f>SUM(SINIF_BAZI_ÖĞ!G112)</f>
        <v>539</v>
      </c>
      <c r="Z10" s="843">
        <f>SUM(W10:Y10)</f>
        <v>3516</v>
      </c>
      <c r="AA10" s="141">
        <f t="shared" si="20"/>
        <v>0.69984447900466762</v>
      </c>
      <c r="AB10" s="141">
        <f t="shared" si="21"/>
        <v>-1.1750881316098685</v>
      </c>
      <c r="AC10" s="141">
        <f t="shared" si="22"/>
        <v>0.93632958801497068</v>
      </c>
      <c r="AD10" s="142">
        <f t="shared" si="23"/>
        <v>-0.17035775127767749</v>
      </c>
    </row>
    <row r="11" spans="1:30" ht="28.5" customHeight="1" x14ac:dyDescent="0.25">
      <c r="A11" s="1613"/>
      <c r="B11" s="826" t="s">
        <v>1011</v>
      </c>
      <c r="C11" s="651">
        <v>834</v>
      </c>
      <c r="D11" s="651">
        <v>700</v>
      </c>
      <c r="E11" s="651">
        <v>182</v>
      </c>
      <c r="F11" s="651">
        <f>SUM(C11:E11)</f>
        <v>1716</v>
      </c>
      <c r="G11" s="652">
        <v>803</v>
      </c>
      <c r="H11" s="652">
        <v>660</v>
      </c>
      <c r="I11" s="652">
        <v>142</v>
      </c>
      <c r="J11" s="652">
        <f>SUM(G11:I11)</f>
        <v>1605</v>
      </c>
      <c r="K11" s="834">
        <f t="shared" si="5"/>
        <v>-3.7170263788968754</v>
      </c>
      <c r="L11" s="834">
        <f t="shared" si="0"/>
        <v>-5.7142857142857224</v>
      </c>
      <c r="M11" s="834">
        <f t="shared" si="0"/>
        <v>-21.978021978021971</v>
      </c>
      <c r="N11" s="834">
        <f t="shared" si="0"/>
        <v>-6.4685314685314665</v>
      </c>
      <c r="O11" s="651">
        <v>707</v>
      </c>
      <c r="P11" s="651">
        <v>760</v>
      </c>
      <c r="Q11" s="651">
        <v>136</v>
      </c>
      <c r="R11" s="651">
        <f>SUM(O11:Q11)</f>
        <v>1603</v>
      </c>
      <c r="S11" s="834">
        <f t="shared" si="6"/>
        <v>-11.955168119551686</v>
      </c>
      <c r="T11" s="834">
        <f t="shared" si="1"/>
        <v>15.151515151515156</v>
      </c>
      <c r="U11" s="834">
        <f t="shared" si="1"/>
        <v>-4.2253521126760631</v>
      </c>
      <c r="V11" s="834">
        <f t="shared" si="1"/>
        <v>-0.1246105919003071</v>
      </c>
      <c r="W11" s="651">
        <f>SINIF_BAZI_ÖĞ!G38</f>
        <v>690</v>
      </c>
      <c r="X11" s="651">
        <f>SUM(SINIF_BAZI_ÖĞ!G73)</f>
        <v>739</v>
      </c>
      <c r="Y11" s="857">
        <f>SUM(SINIF_BAZI_ÖĞ!G115)</f>
        <v>119</v>
      </c>
      <c r="Z11" s="651">
        <f>SUM(W11:Y11)</f>
        <v>1548</v>
      </c>
      <c r="AA11" s="144">
        <f t="shared" si="20"/>
        <v>-2.4045261669024143</v>
      </c>
      <c r="AB11" s="144">
        <f t="shared" si="21"/>
        <v>-2.7631578947368496</v>
      </c>
      <c r="AC11" s="144">
        <f t="shared" si="22"/>
        <v>-12.5</v>
      </c>
      <c r="AD11" s="145">
        <f t="shared" si="23"/>
        <v>-3.4310667498440495</v>
      </c>
    </row>
    <row r="12" spans="1:30" ht="28.5" customHeight="1" thickBot="1" x14ac:dyDescent="0.3">
      <c r="A12" s="1614"/>
      <c r="B12" s="839" t="s">
        <v>1034</v>
      </c>
      <c r="C12" s="845">
        <f>SUM(C10:C11)</f>
        <v>2396</v>
      </c>
      <c r="D12" s="845">
        <f t="shared" ref="D12:J12" si="24">SUM(D10:D11)</f>
        <v>2269</v>
      </c>
      <c r="E12" s="845">
        <f t="shared" si="24"/>
        <v>762</v>
      </c>
      <c r="F12" s="845">
        <f t="shared" si="24"/>
        <v>5427</v>
      </c>
      <c r="G12" s="845">
        <f t="shared" si="24"/>
        <v>2250</v>
      </c>
      <c r="H12" s="845">
        <f t="shared" si="24"/>
        <v>2212</v>
      </c>
      <c r="I12" s="845">
        <f t="shared" si="24"/>
        <v>695</v>
      </c>
      <c r="J12" s="845">
        <f t="shared" si="24"/>
        <v>5157</v>
      </c>
      <c r="K12" s="841">
        <f t="shared" si="5"/>
        <v>-6.0934891485809715</v>
      </c>
      <c r="L12" s="841">
        <f t="shared" si="0"/>
        <v>-2.5121198765976231</v>
      </c>
      <c r="M12" s="841">
        <f t="shared" si="0"/>
        <v>-8.7926509186351751</v>
      </c>
      <c r="N12" s="841">
        <f t="shared" si="0"/>
        <v>-4.9751243781094558</v>
      </c>
      <c r="O12" s="845">
        <f>SUM(O10:O11)</f>
        <v>1993</v>
      </c>
      <c r="P12" s="845">
        <f t="shared" ref="P12:R12" si="25">SUM(P10:P11)</f>
        <v>2462</v>
      </c>
      <c r="Q12" s="845">
        <f t="shared" si="25"/>
        <v>670</v>
      </c>
      <c r="R12" s="845">
        <f t="shared" si="25"/>
        <v>5125</v>
      </c>
      <c r="S12" s="841">
        <f t="shared" si="6"/>
        <v>-11.422222222222217</v>
      </c>
      <c r="T12" s="841">
        <f t="shared" si="1"/>
        <v>11.301989150090421</v>
      </c>
      <c r="U12" s="841">
        <f t="shared" si="1"/>
        <v>-3.5971223021582688</v>
      </c>
      <c r="V12" s="841">
        <f t="shared" si="1"/>
        <v>-0.62051580376187587</v>
      </c>
      <c r="W12" s="845">
        <f>SUM(W10:W11)</f>
        <v>1985</v>
      </c>
      <c r="X12" s="845">
        <f t="shared" ref="X12:Z12" si="26">SUM(X10:X11)</f>
        <v>2421</v>
      </c>
      <c r="Y12" s="845">
        <f t="shared" si="26"/>
        <v>658</v>
      </c>
      <c r="Z12" s="845">
        <f t="shared" si="26"/>
        <v>5064</v>
      </c>
      <c r="AA12" s="181">
        <f t="shared" ref="AA12:AA14" si="27">SUM(W12/O12)*100-100</f>
        <v>-0.40140491721022897</v>
      </c>
      <c r="AB12" s="181">
        <f t="shared" ref="AB12:AB14" si="28">SUM(X12/P12)*100-100</f>
        <v>-1.6653127538586432</v>
      </c>
      <c r="AC12" s="181">
        <f t="shared" ref="AC12:AC14" si="29">SUM(Y12/Q12)*100-100</f>
        <v>-1.7910447761194064</v>
      </c>
      <c r="AD12" s="842">
        <f t="shared" ref="AD12:AD14" si="30">SUM(Z12/R12)*100-100</f>
        <v>-1.1902439024390219</v>
      </c>
    </row>
    <row r="13" spans="1:30" ht="28.5" customHeight="1" x14ac:dyDescent="0.25">
      <c r="A13" s="1612" t="s">
        <v>80</v>
      </c>
      <c r="B13" s="836" t="s">
        <v>1010</v>
      </c>
      <c r="C13" s="843">
        <v>326</v>
      </c>
      <c r="D13" s="843">
        <v>311</v>
      </c>
      <c r="E13" s="843">
        <v>141</v>
      </c>
      <c r="F13" s="843">
        <f>SUM(C13:E13)</f>
        <v>778</v>
      </c>
      <c r="G13" s="844">
        <v>335</v>
      </c>
      <c r="H13" s="844">
        <v>371</v>
      </c>
      <c r="I13" s="844">
        <v>144</v>
      </c>
      <c r="J13" s="844">
        <f>SUM(G13:I13)</f>
        <v>850</v>
      </c>
      <c r="K13" s="838">
        <f t="shared" si="5"/>
        <v>2.76073619631903</v>
      </c>
      <c r="L13" s="838">
        <f t="shared" si="0"/>
        <v>19.292604501607727</v>
      </c>
      <c r="M13" s="838">
        <f t="shared" si="0"/>
        <v>2.1276595744680833</v>
      </c>
      <c r="N13" s="838">
        <f t="shared" si="0"/>
        <v>9.2544987146529536</v>
      </c>
      <c r="O13" s="843">
        <v>308</v>
      </c>
      <c r="P13" s="843">
        <v>396</v>
      </c>
      <c r="Q13" s="843">
        <v>157</v>
      </c>
      <c r="R13" s="843">
        <f>SUM(O13:Q13)</f>
        <v>861</v>
      </c>
      <c r="S13" s="838">
        <f t="shared" si="6"/>
        <v>-8.0597014925373145</v>
      </c>
      <c r="T13" s="838">
        <f t="shared" si="1"/>
        <v>6.738544474393521</v>
      </c>
      <c r="U13" s="838">
        <f t="shared" si="1"/>
        <v>9.0277777777777715</v>
      </c>
      <c r="V13" s="838">
        <f t="shared" si="1"/>
        <v>1.294117647058826</v>
      </c>
      <c r="W13" s="843">
        <f>SUM(SINIF_BAZI_ÖĞ!H35)</f>
        <v>327</v>
      </c>
      <c r="X13" s="843">
        <f>SUM(SINIF_BAZI_ÖĞ!H70)</f>
        <v>383</v>
      </c>
      <c r="Y13" s="856">
        <f>SUM(SINIF_BAZI_ÖĞ!H112)</f>
        <v>156</v>
      </c>
      <c r="Z13" s="843">
        <f>SUM(W13:Y13)</f>
        <v>866</v>
      </c>
      <c r="AA13" s="141">
        <f t="shared" si="27"/>
        <v>6.1688311688311757</v>
      </c>
      <c r="AB13" s="141">
        <f t="shared" si="28"/>
        <v>-3.2828282828282909</v>
      </c>
      <c r="AC13" s="141">
        <f t="shared" si="29"/>
        <v>-0.63694267515923286</v>
      </c>
      <c r="AD13" s="142">
        <f t="shared" si="30"/>
        <v>0.58072009291521454</v>
      </c>
    </row>
    <row r="14" spans="1:30" ht="28.5" customHeight="1" x14ac:dyDescent="0.25">
      <c r="A14" s="1613"/>
      <c r="B14" s="826" t="s">
        <v>1011</v>
      </c>
      <c r="C14" s="651">
        <v>1096</v>
      </c>
      <c r="D14" s="651">
        <v>1001</v>
      </c>
      <c r="E14" s="651">
        <v>389</v>
      </c>
      <c r="F14" s="651">
        <f>SUM(C14:E14)</f>
        <v>2486</v>
      </c>
      <c r="G14" s="652">
        <v>1041</v>
      </c>
      <c r="H14" s="652">
        <v>845</v>
      </c>
      <c r="I14" s="652">
        <v>387</v>
      </c>
      <c r="J14" s="652">
        <f>SUM(G14:I14)</f>
        <v>2273</v>
      </c>
      <c r="K14" s="834">
        <f t="shared" si="5"/>
        <v>-5.0182481751824781</v>
      </c>
      <c r="L14" s="834">
        <f t="shared" si="0"/>
        <v>-15.584415584415595</v>
      </c>
      <c r="M14" s="834">
        <f t="shared" si="0"/>
        <v>-0.51413881748072754</v>
      </c>
      <c r="N14" s="834">
        <f t="shared" si="0"/>
        <v>-8.5679806918744958</v>
      </c>
      <c r="O14" s="651">
        <v>901</v>
      </c>
      <c r="P14" s="651">
        <v>981</v>
      </c>
      <c r="Q14" s="651">
        <v>330</v>
      </c>
      <c r="R14" s="651">
        <f>SUM(O14:Q14)</f>
        <v>2212</v>
      </c>
      <c r="S14" s="834">
        <f t="shared" si="6"/>
        <v>-13.448607108549467</v>
      </c>
      <c r="T14" s="834">
        <f t="shared" si="1"/>
        <v>16.094674556213008</v>
      </c>
      <c r="U14" s="834">
        <f t="shared" si="1"/>
        <v>-14.728682170542641</v>
      </c>
      <c r="V14" s="834">
        <f t="shared" si="1"/>
        <v>-2.6836779586449637</v>
      </c>
      <c r="W14" s="651">
        <f>SUM(SINIF_BAZI_ÖĞ!H38)</f>
        <v>865</v>
      </c>
      <c r="X14" s="651">
        <f>SUM(SINIF_BAZI_ÖĞ!H73)</f>
        <v>995</v>
      </c>
      <c r="Y14" s="857">
        <f>SUM(SINIF_BAZI_ÖĞ!H115)</f>
        <v>326</v>
      </c>
      <c r="Z14" s="651">
        <f>SUM(W14:Y14)</f>
        <v>2186</v>
      </c>
      <c r="AA14" s="144">
        <f t="shared" si="27"/>
        <v>-3.9955604883462854</v>
      </c>
      <c r="AB14" s="144">
        <f t="shared" si="28"/>
        <v>1.4271151885830733</v>
      </c>
      <c r="AC14" s="144">
        <f t="shared" si="29"/>
        <v>-1.2121212121212039</v>
      </c>
      <c r="AD14" s="145">
        <f t="shared" si="30"/>
        <v>-1.175406871609411</v>
      </c>
    </row>
    <row r="15" spans="1:30" ht="28.5" customHeight="1" thickBot="1" x14ac:dyDescent="0.3">
      <c r="A15" s="1614"/>
      <c r="B15" s="839" t="s">
        <v>1034</v>
      </c>
      <c r="C15" s="845">
        <f>SUM(C13:C14)</f>
        <v>1422</v>
      </c>
      <c r="D15" s="845">
        <f t="shared" ref="D15:J15" si="31">SUM(D13:D14)</f>
        <v>1312</v>
      </c>
      <c r="E15" s="845">
        <f t="shared" si="31"/>
        <v>530</v>
      </c>
      <c r="F15" s="845">
        <f t="shared" si="31"/>
        <v>3264</v>
      </c>
      <c r="G15" s="845">
        <f t="shared" si="31"/>
        <v>1376</v>
      </c>
      <c r="H15" s="845">
        <f t="shared" si="31"/>
        <v>1216</v>
      </c>
      <c r="I15" s="845">
        <f t="shared" si="31"/>
        <v>531</v>
      </c>
      <c r="J15" s="845">
        <f t="shared" si="31"/>
        <v>3123</v>
      </c>
      <c r="K15" s="841">
        <f t="shared" si="5"/>
        <v>-3.234880450070321</v>
      </c>
      <c r="L15" s="841">
        <f t="shared" si="0"/>
        <v>-7.3170731707317032</v>
      </c>
      <c r="M15" s="841">
        <f t="shared" si="0"/>
        <v>0.18867924528302638</v>
      </c>
      <c r="N15" s="841">
        <f t="shared" si="0"/>
        <v>-4.3198529411764781</v>
      </c>
      <c r="O15" s="845">
        <f>SUM(O13:O14)</f>
        <v>1209</v>
      </c>
      <c r="P15" s="845">
        <f t="shared" ref="P15:R15" si="32">SUM(P13:P14)</f>
        <v>1377</v>
      </c>
      <c r="Q15" s="845">
        <f t="shared" si="32"/>
        <v>487</v>
      </c>
      <c r="R15" s="845">
        <f t="shared" si="32"/>
        <v>3073</v>
      </c>
      <c r="S15" s="841">
        <f t="shared" si="6"/>
        <v>-12.136627906976756</v>
      </c>
      <c r="T15" s="841">
        <f t="shared" si="1"/>
        <v>13.24013157894737</v>
      </c>
      <c r="U15" s="841">
        <f t="shared" si="1"/>
        <v>-8.286252354048969</v>
      </c>
      <c r="V15" s="841">
        <f t="shared" si="1"/>
        <v>-1.6010246557797103</v>
      </c>
      <c r="W15" s="845">
        <f>SUM(W13:W14)</f>
        <v>1192</v>
      </c>
      <c r="X15" s="845">
        <f t="shared" ref="X15:Z15" si="33">SUM(X13:X14)</f>
        <v>1378</v>
      </c>
      <c r="Y15" s="845">
        <f t="shared" si="33"/>
        <v>482</v>
      </c>
      <c r="Z15" s="845">
        <f t="shared" si="33"/>
        <v>3052</v>
      </c>
      <c r="AA15" s="181">
        <f t="shared" ref="AA15:AA17" si="34">SUM(W15/O15)*100-100</f>
        <v>-1.4061207609594675</v>
      </c>
      <c r="AB15" s="181">
        <f t="shared" ref="AB15:AB17" si="35">SUM(X15/P15)*100-100</f>
        <v>7.2621641249085656E-2</v>
      </c>
      <c r="AC15" s="181">
        <f t="shared" ref="AC15:AC17" si="36">SUM(Y15/Q15)*100-100</f>
        <v>-1.026694045174537</v>
      </c>
      <c r="AD15" s="842">
        <f t="shared" ref="AD15:AD17" si="37">SUM(Z15/R15)*100-100</f>
        <v>-0.6833712984054614</v>
      </c>
    </row>
    <row r="16" spans="1:30" ht="28.5" customHeight="1" x14ac:dyDescent="0.25">
      <c r="A16" s="1612" t="s">
        <v>113</v>
      </c>
      <c r="B16" s="836" t="s">
        <v>1010</v>
      </c>
      <c r="C16" s="843">
        <v>173</v>
      </c>
      <c r="D16" s="843">
        <v>255</v>
      </c>
      <c r="E16" s="843">
        <v>177</v>
      </c>
      <c r="F16" s="843">
        <f>SUM(C16:E16)</f>
        <v>605</v>
      </c>
      <c r="G16" s="844">
        <v>161</v>
      </c>
      <c r="H16" s="844">
        <v>232</v>
      </c>
      <c r="I16" s="844">
        <v>168</v>
      </c>
      <c r="J16" s="844">
        <f>SUM(G16:I16)</f>
        <v>561</v>
      </c>
      <c r="K16" s="838">
        <f t="shared" si="5"/>
        <v>-6.9364161849710939</v>
      </c>
      <c r="L16" s="838">
        <f t="shared" si="0"/>
        <v>-9.0196078431372513</v>
      </c>
      <c r="M16" s="838">
        <f t="shared" si="0"/>
        <v>-5.0847457627118615</v>
      </c>
      <c r="N16" s="838">
        <f t="shared" si="0"/>
        <v>-7.2727272727272805</v>
      </c>
      <c r="O16" s="843">
        <v>142</v>
      </c>
      <c r="P16" s="843">
        <v>249</v>
      </c>
      <c r="Q16" s="843">
        <v>194</v>
      </c>
      <c r="R16" s="843">
        <f>SUM(O16:Q16)</f>
        <v>585</v>
      </c>
      <c r="S16" s="838">
        <f t="shared" si="6"/>
        <v>-11.801242236024848</v>
      </c>
      <c r="T16" s="838">
        <f t="shared" si="1"/>
        <v>7.3275862068965552</v>
      </c>
      <c r="U16" s="838">
        <f t="shared" si="1"/>
        <v>15.476190476190467</v>
      </c>
      <c r="V16" s="838">
        <f t="shared" si="1"/>
        <v>4.2780748663101491</v>
      </c>
      <c r="W16" s="843">
        <f>SUM(SINIF_BAZI_ÖĞ!I35)</f>
        <v>136</v>
      </c>
      <c r="X16" s="843">
        <f>SUM(SINIF_BAZI_ÖĞ!I70)</f>
        <v>250</v>
      </c>
      <c r="Y16" s="856">
        <f>SUM(SINIF_BAZI_ÖĞ!I112)</f>
        <v>237</v>
      </c>
      <c r="Z16" s="843">
        <f>SUM(W16:Y16)</f>
        <v>623</v>
      </c>
      <c r="AA16" s="141">
        <f t="shared" si="34"/>
        <v>-4.2253521126760631</v>
      </c>
      <c r="AB16" s="141">
        <f t="shared" si="35"/>
        <v>0.40160642570282334</v>
      </c>
      <c r="AC16" s="141">
        <f t="shared" si="36"/>
        <v>22.164948453608261</v>
      </c>
      <c r="AD16" s="142">
        <f t="shared" si="37"/>
        <v>6.4957264957265011</v>
      </c>
    </row>
    <row r="17" spans="1:30" ht="28.5" customHeight="1" x14ac:dyDescent="0.25">
      <c r="A17" s="1613"/>
      <c r="B17" s="826" t="s">
        <v>1011</v>
      </c>
      <c r="C17" s="653">
        <v>595</v>
      </c>
      <c r="D17" s="653">
        <v>484</v>
      </c>
      <c r="E17" s="653">
        <v>123</v>
      </c>
      <c r="F17" s="651">
        <f>SUM(C17:E17)</f>
        <v>1202</v>
      </c>
      <c r="G17" s="654">
        <v>587</v>
      </c>
      <c r="H17" s="654">
        <v>436</v>
      </c>
      <c r="I17" s="654">
        <v>77</v>
      </c>
      <c r="J17" s="652">
        <f>SUM(G17:I17)</f>
        <v>1100</v>
      </c>
      <c r="K17" s="834">
        <f t="shared" si="5"/>
        <v>-1.3445378151260456</v>
      </c>
      <c r="L17" s="834">
        <f t="shared" si="0"/>
        <v>-9.9173553719008254</v>
      </c>
      <c r="M17" s="834">
        <f t="shared" si="0"/>
        <v>-37.398373983739845</v>
      </c>
      <c r="N17" s="834">
        <f t="shared" si="0"/>
        <v>-8.485856905158073</v>
      </c>
      <c r="O17" s="653">
        <v>527</v>
      </c>
      <c r="P17" s="653">
        <v>446</v>
      </c>
      <c r="Q17" s="653">
        <v>67</v>
      </c>
      <c r="R17" s="651">
        <f>SUM(O17:Q17)</f>
        <v>1040</v>
      </c>
      <c r="S17" s="834">
        <f t="shared" si="6"/>
        <v>-10.221465076660991</v>
      </c>
      <c r="T17" s="834">
        <f t="shared" si="1"/>
        <v>2.2935779816513673</v>
      </c>
      <c r="U17" s="834">
        <f t="shared" si="1"/>
        <v>-12.987012987012989</v>
      </c>
      <c r="V17" s="834">
        <f t="shared" si="1"/>
        <v>-5.4545454545454533</v>
      </c>
      <c r="W17" s="653">
        <f>SUM(SINIF_BAZI_ÖĞ!I38)</f>
        <v>520</v>
      </c>
      <c r="X17" s="653">
        <f>SUM(SINIF_BAZI_ÖĞ!I73)</f>
        <v>417</v>
      </c>
      <c r="Y17" s="858">
        <f>SUM(SINIF_BAZI_ÖĞ!I115)</f>
        <v>62</v>
      </c>
      <c r="Z17" s="653">
        <f>SUM(W17:Y17)</f>
        <v>999</v>
      </c>
      <c r="AA17" s="144">
        <f t="shared" si="34"/>
        <v>-1.3282732447817835</v>
      </c>
      <c r="AB17" s="144">
        <f t="shared" si="35"/>
        <v>-6.5022421524663656</v>
      </c>
      <c r="AC17" s="144">
        <f t="shared" si="36"/>
        <v>-7.4626865671641838</v>
      </c>
      <c r="AD17" s="145">
        <f t="shared" si="37"/>
        <v>-3.9423076923076934</v>
      </c>
    </row>
    <row r="18" spans="1:30" ht="28.5" customHeight="1" thickBot="1" x14ac:dyDescent="0.3">
      <c r="A18" s="1614"/>
      <c r="B18" s="839" t="s">
        <v>1034</v>
      </c>
      <c r="C18" s="845">
        <f>SUM(C16:C17)</f>
        <v>768</v>
      </c>
      <c r="D18" s="845">
        <f t="shared" ref="D18:F18" si="38">SUM(D16:D17)</f>
        <v>739</v>
      </c>
      <c r="E18" s="845">
        <f t="shared" si="38"/>
        <v>300</v>
      </c>
      <c r="F18" s="845">
        <f t="shared" si="38"/>
        <v>1807</v>
      </c>
      <c r="G18" s="180">
        <f>SUM(G16:G17)</f>
        <v>748</v>
      </c>
      <c r="H18" s="180">
        <f t="shared" ref="H18:J18" si="39">SUM(H16:H17)</f>
        <v>668</v>
      </c>
      <c r="I18" s="180">
        <f t="shared" si="39"/>
        <v>245</v>
      </c>
      <c r="J18" s="180">
        <f t="shared" si="39"/>
        <v>1661</v>
      </c>
      <c r="K18" s="841">
        <f t="shared" si="5"/>
        <v>-2.6041666666666572</v>
      </c>
      <c r="L18" s="841">
        <f t="shared" si="0"/>
        <v>-9.6075778078484433</v>
      </c>
      <c r="M18" s="841">
        <f t="shared" si="0"/>
        <v>-18.333333333333329</v>
      </c>
      <c r="N18" s="841">
        <f t="shared" si="0"/>
        <v>-8.0796900940785861</v>
      </c>
      <c r="O18" s="845">
        <f>SUM(O16:O17)</f>
        <v>669</v>
      </c>
      <c r="P18" s="845">
        <f t="shared" ref="P18:R18" si="40">SUM(P16:P17)</f>
        <v>695</v>
      </c>
      <c r="Q18" s="845">
        <f t="shared" si="40"/>
        <v>261</v>
      </c>
      <c r="R18" s="845">
        <f t="shared" si="40"/>
        <v>1625</v>
      </c>
      <c r="S18" s="841">
        <f t="shared" si="6"/>
        <v>-10.561497326203209</v>
      </c>
      <c r="T18" s="841">
        <f t="shared" si="1"/>
        <v>4.0419161676646667</v>
      </c>
      <c r="U18" s="841">
        <f t="shared" si="1"/>
        <v>6.5306122448979522</v>
      </c>
      <c r="V18" s="841">
        <f t="shared" si="1"/>
        <v>-2.1673690547862776</v>
      </c>
      <c r="W18" s="845">
        <f>SUM(W16:W17)</f>
        <v>656</v>
      </c>
      <c r="X18" s="845">
        <f t="shared" ref="X18:Z18" si="41">SUM(X16:X17)</f>
        <v>667</v>
      </c>
      <c r="Y18" s="845">
        <f t="shared" si="41"/>
        <v>299</v>
      </c>
      <c r="Z18" s="845">
        <f t="shared" si="41"/>
        <v>1622</v>
      </c>
      <c r="AA18" s="181">
        <f t="shared" ref="AA18:AA20" si="42">SUM(W18/O18)*100-100</f>
        <v>-1.9431988041853572</v>
      </c>
      <c r="AB18" s="181">
        <f t="shared" ref="AB18:AB20" si="43">SUM(X18/P18)*100-100</f>
        <v>-4.0287769784172696</v>
      </c>
      <c r="AC18" s="181">
        <f t="shared" ref="AC18:AC19" si="44">SUM(Y18/Q18)*100-100</f>
        <v>14.559386973180068</v>
      </c>
      <c r="AD18" s="842">
        <f t="shared" ref="AD18:AD20" si="45">SUM(Z18/R18)*100-100</f>
        <v>-0.18461538461538396</v>
      </c>
    </row>
    <row r="19" spans="1:30" ht="28.5" customHeight="1" x14ac:dyDescent="0.25">
      <c r="A19" s="1612" t="s">
        <v>349</v>
      </c>
      <c r="B19" s="836" t="s">
        <v>1010</v>
      </c>
      <c r="C19" s="843">
        <v>1198</v>
      </c>
      <c r="D19" s="843">
        <v>1403</v>
      </c>
      <c r="E19" s="843">
        <v>1894</v>
      </c>
      <c r="F19" s="843">
        <f>SUM(C19:E19)</f>
        <v>4495</v>
      </c>
      <c r="G19" s="844">
        <v>1154</v>
      </c>
      <c r="H19" s="844">
        <v>1303</v>
      </c>
      <c r="I19" s="844">
        <v>1881</v>
      </c>
      <c r="J19" s="844">
        <f>SUM(G19:I19)</f>
        <v>4338</v>
      </c>
      <c r="K19" s="838">
        <f t="shared" si="5"/>
        <v>-3.6727879799666141</v>
      </c>
      <c r="L19" s="838">
        <f t="shared" si="0"/>
        <v>-7.1275837491090499</v>
      </c>
      <c r="M19" s="838">
        <f t="shared" si="0"/>
        <v>-0.68637803590284818</v>
      </c>
      <c r="N19" s="838">
        <f t="shared" si="0"/>
        <v>-3.4927697441601708</v>
      </c>
      <c r="O19" s="843">
        <v>1004</v>
      </c>
      <c r="P19" s="843">
        <v>1459</v>
      </c>
      <c r="Q19" s="843">
        <v>1904</v>
      </c>
      <c r="R19" s="843">
        <f>SUM(O19:Q19)</f>
        <v>4367</v>
      </c>
      <c r="S19" s="838">
        <f t="shared" si="6"/>
        <v>-12.998266897746973</v>
      </c>
      <c r="T19" s="838">
        <f t="shared" si="1"/>
        <v>11.972371450498855</v>
      </c>
      <c r="U19" s="838">
        <f t="shared" si="1"/>
        <v>1.2227538543327938</v>
      </c>
      <c r="V19" s="838">
        <f t="shared" si="1"/>
        <v>0.66851083448594295</v>
      </c>
      <c r="W19" s="843">
        <f>SUM(SINIF_BAZI_ÖĞ!J35)</f>
        <v>1046</v>
      </c>
      <c r="X19" s="843">
        <f>SUM(SINIF_BAZI_ÖĞ!J70)</f>
        <v>1469</v>
      </c>
      <c r="Y19" s="856">
        <f>SUM(SINIF_BAZI_ÖĞ!J112)</f>
        <v>1844</v>
      </c>
      <c r="Z19" s="843">
        <f>SUM(W19:Y19)</f>
        <v>4359</v>
      </c>
      <c r="AA19" s="141">
        <f t="shared" si="42"/>
        <v>4.1832669322709108</v>
      </c>
      <c r="AB19" s="141">
        <f t="shared" si="43"/>
        <v>0.68540095956133484</v>
      </c>
      <c r="AC19" s="141">
        <f t="shared" si="44"/>
        <v>-3.1512605042016872</v>
      </c>
      <c r="AD19" s="142">
        <f t="shared" si="45"/>
        <v>-0.18319212273871699</v>
      </c>
    </row>
    <row r="20" spans="1:30" ht="28.5" customHeight="1" x14ac:dyDescent="0.25">
      <c r="A20" s="1613"/>
      <c r="B20" s="826" t="s">
        <v>1011</v>
      </c>
      <c r="C20" s="651">
        <v>890</v>
      </c>
      <c r="D20" s="651">
        <v>611</v>
      </c>
      <c r="E20" s="651">
        <v>37</v>
      </c>
      <c r="F20" s="651">
        <f>SUM(C20:E20)</f>
        <v>1538</v>
      </c>
      <c r="G20" s="652">
        <v>779</v>
      </c>
      <c r="H20" s="652">
        <v>567</v>
      </c>
      <c r="I20" s="652">
        <v>15</v>
      </c>
      <c r="J20" s="652">
        <f>SUM(G20:I20)</f>
        <v>1361</v>
      </c>
      <c r="K20" s="834">
        <f t="shared" si="5"/>
        <v>-12.471910112359552</v>
      </c>
      <c r="L20" s="834">
        <f t="shared" si="5"/>
        <v>-7.2013093289689039</v>
      </c>
      <c r="M20" s="834">
        <f t="shared" si="5"/>
        <v>-59.45945945945946</v>
      </c>
      <c r="N20" s="834">
        <f t="shared" si="5"/>
        <v>-11.508452535760725</v>
      </c>
      <c r="O20" s="651">
        <v>626</v>
      </c>
      <c r="P20" s="651">
        <v>605</v>
      </c>
      <c r="Q20" s="651"/>
      <c r="R20" s="651">
        <f>SUM(O20:Q20)</f>
        <v>1231</v>
      </c>
      <c r="S20" s="834">
        <f t="shared" si="6"/>
        <v>-19.640564826700896</v>
      </c>
      <c r="T20" s="834">
        <f t="shared" si="6"/>
        <v>6.7019400352733811</v>
      </c>
      <c r="U20" s="834">
        <f t="shared" si="6"/>
        <v>-100</v>
      </c>
      <c r="V20" s="834">
        <f t="shared" si="6"/>
        <v>-9.5518001469507681</v>
      </c>
      <c r="W20" s="651">
        <f>SUM(SINIF_BAZI_ÖĞ!J38)</f>
        <v>503</v>
      </c>
      <c r="X20" s="651">
        <f>SUM(SINIF_BAZI_ÖĞ!J73)</f>
        <v>566</v>
      </c>
      <c r="Y20" s="651"/>
      <c r="Z20" s="651">
        <f>SUM(W20:Y20)</f>
        <v>1069</v>
      </c>
      <c r="AA20" s="144">
        <f t="shared" si="42"/>
        <v>-19.648562300319497</v>
      </c>
      <c r="AB20" s="144">
        <f t="shared" si="43"/>
        <v>-6.4462809917355486</v>
      </c>
      <c r="AC20" s="144"/>
      <c r="AD20" s="145">
        <f t="shared" si="45"/>
        <v>-13.160032493907394</v>
      </c>
    </row>
    <row r="21" spans="1:30" ht="28.5" customHeight="1" thickBot="1" x14ac:dyDescent="0.3">
      <c r="A21" s="1614"/>
      <c r="B21" s="839" t="s">
        <v>1034</v>
      </c>
      <c r="C21" s="845">
        <f>SUM(C19:C20)</f>
        <v>2088</v>
      </c>
      <c r="D21" s="845">
        <f t="shared" ref="D21:F21" si="46">SUM(D19:D20)</f>
        <v>2014</v>
      </c>
      <c r="E21" s="845">
        <f t="shared" si="46"/>
        <v>1931</v>
      </c>
      <c r="F21" s="845">
        <f t="shared" si="46"/>
        <v>6033</v>
      </c>
      <c r="G21" s="180">
        <f>SUM(G19:G20)</f>
        <v>1933</v>
      </c>
      <c r="H21" s="180">
        <f t="shared" ref="H21:J21" si="47">SUM(H19:H20)</f>
        <v>1870</v>
      </c>
      <c r="I21" s="180">
        <f t="shared" si="47"/>
        <v>1896</v>
      </c>
      <c r="J21" s="180">
        <f t="shared" si="47"/>
        <v>5699</v>
      </c>
      <c r="K21" s="841">
        <f t="shared" si="5"/>
        <v>-7.4233716475095832</v>
      </c>
      <c r="L21" s="841">
        <f t="shared" si="5"/>
        <v>-7.1499503475670423</v>
      </c>
      <c r="M21" s="841">
        <f t="shared" si="5"/>
        <v>-1.8125323666494069</v>
      </c>
      <c r="N21" s="841">
        <f t="shared" si="5"/>
        <v>-5.5362174705784923</v>
      </c>
      <c r="O21" s="845">
        <f>SUM(O19:O20)</f>
        <v>1630</v>
      </c>
      <c r="P21" s="845">
        <f t="shared" ref="P21:R21" si="48">SUM(P19:P20)</f>
        <v>2064</v>
      </c>
      <c r="Q21" s="845">
        <f t="shared" si="48"/>
        <v>1904</v>
      </c>
      <c r="R21" s="845">
        <f t="shared" si="48"/>
        <v>5598</v>
      </c>
      <c r="S21" s="841">
        <f t="shared" si="6"/>
        <v>-15.675116399379206</v>
      </c>
      <c r="T21" s="841">
        <f t="shared" si="6"/>
        <v>10.37433155080214</v>
      </c>
      <c r="U21" s="841">
        <f t="shared" si="6"/>
        <v>0.4219409282700326</v>
      </c>
      <c r="V21" s="841">
        <f t="shared" si="6"/>
        <v>-1.7722407439901673</v>
      </c>
      <c r="W21" s="845">
        <f>SUM(W19:W20)</f>
        <v>1549</v>
      </c>
      <c r="X21" s="845">
        <f t="shared" ref="X21:Z21" si="49">SUM(X19:X20)</f>
        <v>2035</v>
      </c>
      <c r="Y21" s="845">
        <f t="shared" si="49"/>
        <v>1844</v>
      </c>
      <c r="Z21" s="845">
        <f t="shared" si="49"/>
        <v>5428</v>
      </c>
      <c r="AA21" s="181">
        <f t="shared" ref="AA21:AA22" si="50">SUM(W21/O21)*100-100</f>
        <v>-4.9693251533742426</v>
      </c>
      <c r="AB21" s="181">
        <f t="shared" ref="AB21:AB22" si="51">SUM(X21/P21)*100-100</f>
        <v>-1.4050387596899299</v>
      </c>
      <c r="AC21" s="181">
        <f t="shared" ref="AC21:AC22" si="52">SUM(Y21/Q21)*100-100</f>
        <v>-3.1512605042016872</v>
      </c>
      <c r="AD21" s="842">
        <f t="shared" ref="AD21:AD22" si="53">SUM(Z21/R21)*100-100</f>
        <v>-3.0367988567345492</v>
      </c>
    </row>
    <row r="22" spans="1:30" ht="28.5" customHeight="1" x14ac:dyDescent="0.25">
      <c r="A22" s="1612" t="s">
        <v>393</v>
      </c>
      <c r="B22" s="836" t="s">
        <v>1010</v>
      </c>
      <c r="C22" s="843">
        <v>145</v>
      </c>
      <c r="D22" s="843">
        <v>177</v>
      </c>
      <c r="E22" s="843">
        <v>92</v>
      </c>
      <c r="F22" s="843">
        <f>SUM(C22:E22)</f>
        <v>414</v>
      </c>
      <c r="G22" s="844">
        <v>155</v>
      </c>
      <c r="H22" s="844">
        <v>170</v>
      </c>
      <c r="I22" s="844">
        <v>84</v>
      </c>
      <c r="J22" s="844">
        <f>SUM(G22:I22)</f>
        <v>409</v>
      </c>
      <c r="K22" s="838">
        <f t="shared" si="5"/>
        <v>6.8965517241379217</v>
      </c>
      <c r="L22" s="838">
        <f t="shared" si="5"/>
        <v>-3.9548022598870034</v>
      </c>
      <c r="M22" s="838">
        <f t="shared" si="5"/>
        <v>-8.6956521739130466</v>
      </c>
      <c r="N22" s="838">
        <f t="shared" si="5"/>
        <v>-1.207729468599041</v>
      </c>
      <c r="O22" s="843">
        <v>134</v>
      </c>
      <c r="P22" s="843">
        <v>184</v>
      </c>
      <c r="Q22" s="843">
        <v>79</v>
      </c>
      <c r="R22" s="843">
        <f>SUM(O22:Q22)</f>
        <v>397</v>
      </c>
      <c r="S22" s="838">
        <f t="shared" si="6"/>
        <v>-13.548387096774192</v>
      </c>
      <c r="T22" s="838">
        <f t="shared" si="6"/>
        <v>8.235294117647058</v>
      </c>
      <c r="U22" s="838">
        <f t="shared" si="6"/>
        <v>-5.952380952380949</v>
      </c>
      <c r="V22" s="838">
        <f t="shared" si="6"/>
        <v>-2.9339853300733552</v>
      </c>
      <c r="W22" s="843">
        <f>SUM(SINIF_BAZI_ÖĞ!K35)</f>
        <v>125</v>
      </c>
      <c r="X22" s="843">
        <f>SUM(SINIF_BAZI_ÖĞ!K70)</f>
        <v>168</v>
      </c>
      <c r="Y22" s="856">
        <f>SUM(SINIF_BAZI_ÖĞ!K112)</f>
        <v>83</v>
      </c>
      <c r="Z22" s="843">
        <f>SUM(W22:Y22)</f>
        <v>376</v>
      </c>
      <c r="AA22" s="141">
        <f t="shared" si="50"/>
        <v>-6.7164179104477597</v>
      </c>
      <c r="AB22" s="141">
        <f t="shared" si="51"/>
        <v>-8.6956521739130466</v>
      </c>
      <c r="AC22" s="141">
        <f t="shared" si="52"/>
        <v>5.0632911392405049</v>
      </c>
      <c r="AD22" s="142">
        <f t="shared" si="53"/>
        <v>-5.2896725440806023</v>
      </c>
    </row>
    <row r="23" spans="1:30" ht="28.5" customHeight="1" x14ac:dyDescent="0.25">
      <c r="A23" s="1613"/>
      <c r="B23" s="826" t="s">
        <v>1011</v>
      </c>
      <c r="C23" s="651"/>
      <c r="D23" s="651"/>
      <c r="E23" s="651"/>
      <c r="F23" s="651"/>
      <c r="G23" s="652"/>
      <c r="H23" s="652"/>
      <c r="I23" s="652"/>
      <c r="J23" s="652"/>
      <c r="K23" s="834"/>
      <c r="L23" s="834"/>
      <c r="M23" s="834"/>
      <c r="N23" s="834"/>
      <c r="O23" s="651"/>
      <c r="P23" s="651"/>
      <c r="Q23" s="651"/>
      <c r="R23" s="651"/>
      <c r="S23" s="834"/>
      <c r="T23" s="834"/>
      <c r="U23" s="834"/>
      <c r="V23" s="834"/>
      <c r="W23" s="651"/>
      <c r="X23" s="651"/>
      <c r="Y23" s="651"/>
      <c r="Z23" s="651">
        <f>SUM(W23:Y23)</f>
        <v>0</v>
      </c>
      <c r="AA23" s="144"/>
      <c r="AB23" s="144"/>
      <c r="AC23" s="144"/>
      <c r="AD23" s="145"/>
    </row>
    <row r="24" spans="1:30" ht="28.5" customHeight="1" thickBot="1" x14ac:dyDescent="0.3">
      <c r="A24" s="1614"/>
      <c r="B24" s="839" t="s">
        <v>1034</v>
      </c>
      <c r="C24" s="845">
        <f>SUM(C22:C23)</f>
        <v>145</v>
      </c>
      <c r="D24" s="845">
        <f t="shared" ref="D24:F24" si="54">SUM(D22:D23)</f>
        <v>177</v>
      </c>
      <c r="E24" s="845">
        <f t="shared" si="54"/>
        <v>92</v>
      </c>
      <c r="F24" s="845">
        <f t="shared" si="54"/>
        <v>414</v>
      </c>
      <c r="G24" s="180">
        <f>SUM(G22:G23)</f>
        <v>155</v>
      </c>
      <c r="H24" s="180">
        <f t="shared" ref="H24:J24" si="55">SUM(H22:H23)</f>
        <v>170</v>
      </c>
      <c r="I24" s="180">
        <f t="shared" si="55"/>
        <v>84</v>
      </c>
      <c r="J24" s="180">
        <f t="shared" si="55"/>
        <v>409</v>
      </c>
      <c r="K24" s="841">
        <f t="shared" si="5"/>
        <v>6.8965517241379217</v>
      </c>
      <c r="L24" s="841">
        <f t="shared" si="5"/>
        <v>-3.9548022598870034</v>
      </c>
      <c r="M24" s="841">
        <f t="shared" si="5"/>
        <v>-8.6956521739130466</v>
      </c>
      <c r="N24" s="841">
        <f t="shared" si="5"/>
        <v>-1.207729468599041</v>
      </c>
      <c r="O24" s="845">
        <f>SUM(O22:O23)</f>
        <v>134</v>
      </c>
      <c r="P24" s="845">
        <f t="shared" ref="P24:R24" si="56">SUM(P22:P23)</f>
        <v>184</v>
      </c>
      <c r="Q24" s="845">
        <f t="shared" si="56"/>
        <v>79</v>
      </c>
      <c r="R24" s="845">
        <f t="shared" si="56"/>
        <v>397</v>
      </c>
      <c r="S24" s="841">
        <f t="shared" si="6"/>
        <v>-13.548387096774192</v>
      </c>
      <c r="T24" s="841">
        <f t="shared" si="6"/>
        <v>8.235294117647058</v>
      </c>
      <c r="U24" s="841">
        <f t="shared" si="6"/>
        <v>-5.952380952380949</v>
      </c>
      <c r="V24" s="841">
        <f t="shared" si="6"/>
        <v>-2.9339853300733552</v>
      </c>
      <c r="W24" s="845">
        <f>SUM(W22:W23)</f>
        <v>125</v>
      </c>
      <c r="X24" s="845">
        <f t="shared" ref="X24:Z24" si="57">SUM(X22:X23)</f>
        <v>168</v>
      </c>
      <c r="Y24" s="845">
        <f t="shared" si="57"/>
        <v>83</v>
      </c>
      <c r="Z24" s="845">
        <f t="shared" si="57"/>
        <v>376</v>
      </c>
      <c r="AA24" s="181">
        <f t="shared" ref="AA24" si="58">SUM(W24/O24)*100-100</f>
        <v>-6.7164179104477597</v>
      </c>
      <c r="AB24" s="181">
        <f t="shared" ref="AB24" si="59">SUM(X24/P24)*100-100</f>
        <v>-8.6956521739130466</v>
      </c>
      <c r="AC24" s="181">
        <f t="shared" ref="AC24" si="60">SUM(Y24/Q24)*100-100</f>
        <v>5.0632911392405049</v>
      </c>
      <c r="AD24" s="842">
        <f t="shared" ref="AD24" si="61">SUM(Z24/R24)*100-100</f>
        <v>-5.2896725440806023</v>
      </c>
    </row>
    <row r="25" spans="1:30" ht="28.5" customHeight="1" x14ac:dyDescent="0.25">
      <c r="A25" s="1612" t="s">
        <v>398</v>
      </c>
      <c r="B25" s="836" t="s">
        <v>1010</v>
      </c>
      <c r="C25" s="843"/>
      <c r="D25" s="843"/>
      <c r="E25" s="843"/>
      <c r="F25" s="843"/>
      <c r="G25" s="844"/>
      <c r="H25" s="844"/>
      <c r="I25" s="844"/>
      <c r="J25" s="844"/>
      <c r="K25" s="838"/>
      <c r="L25" s="838"/>
      <c r="M25" s="838"/>
      <c r="N25" s="838"/>
      <c r="O25" s="843"/>
      <c r="P25" s="843"/>
      <c r="Q25" s="843"/>
      <c r="R25" s="843"/>
      <c r="S25" s="838"/>
      <c r="T25" s="838"/>
      <c r="U25" s="838"/>
      <c r="V25" s="838"/>
      <c r="W25" s="843">
        <f>SUM(SINIF_BAZI_ÖĞ!L35)</f>
        <v>775</v>
      </c>
      <c r="X25" s="843">
        <f>SUM(SINIF_BAZI_ÖĞ!L70)</f>
        <v>915</v>
      </c>
      <c r="Y25" s="856">
        <f>SUM(SINIF_BAZI_ÖĞ!L112)</f>
        <v>264</v>
      </c>
      <c r="Z25" s="843">
        <f>SUM(W25:Y25)</f>
        <v>1954</v>
      </c>
      <c r="AA25" s="141"/>
      <c r="AB25" s="141"/>
      <c r="AC25" s="141"/>
      <c r="AD25" s="142"/>
    </row>
    <row r="26" spans="1:30" ht="28.5" customHeight="1" x14ac:dyDescent="0.25">
      <c r="A26" s="1613"/>
      <c r="B26" s="826" t="s">
        <v>1011</v>
      </c>
      <c r="C26" s="651"/>
      <c r="D26" s="651"/>
      <c r="E26" s="651"/>
      <c r="F26" s="651"/>
      <c r="G26" s="652"/>
      <c r="H26" s="652"/>
      <c r="I26" s="652"/>
      <c r="J26" s="652"/>
      <c r="K26" s="834"/>
      <c r="L26" s="834"/>
      <c r="M26" s="834"/>
      <c r="N26" s="834"/>
      <c r="O26" s="651"/>
      <c r="P26" s="651"/>
      <c r="Q26" s="651"/>
      <c r="R26" s="651"/>
      <c r="S26" s="834"/>
      <c r="T26" s="834"/>
      <c r="U26" s="834"/>
      <c r="V26" s="834"/>
      <c r="W26" s="651">
        <f>SUM(SINIF_BAZI_ÖĞ!L38)</f>
        <v>44</v>
      </c>
      <c r="X26" s="651">
        <f>SUM(SINIF_BAZI_ÖĞ!L73)</f>
        <v>62</v>
      </c>
      <c r="Y26" s="651"/>
      <c r="Z26" s="651">
        <f>SUM(W26:Y26)</f>
        <v>106</v>
      </c>
      <c r="AA26" s="144"/>
      <c r="AB26" s="144"/>
      <c r="AC26" s="144"/>
      <c r="AD26" s="145"/>
    </row>
    <row r="27" spans="1:30" ht="28.5" customHeight="1" thickBot="1" x14ac:dyDescent="0.3">
      <c r="A27" s="1614"/>
      <c r="B27" s="839" t="s">
        <v>1034</v>
      </c>
      <c r="C27" s="845"/>
      <c r="D27" s="845"/>
      <c r="E27" s="845"/>
      <c r="F27" s="845"/>
      <c r="G27" s="180"/>
      <c r="H27" s="180"/>
      <c r="I27" s="180"/>
      <c r="J27" s="180"/>
      <c r="K27" s="841"/>
      <c r="L27" s="841"/>
      <c r="M27" s="841"/>
      <c r="N27" s="841"/>
      <c r="O27" s="845"/>
      <c r="P27" s="845"/>
      <c r="Q27" s="845"/>
      <c r="R27" s="845"/>
      <c r="S27" s="841"/>
      <c r="T27" s="841"/>
      <c r="U27" s="841"/>
      <c r="V27" s="841"/>
      <c r="W27" s="845">
        <f>SUM(W25:W26)</f>
        <v>819</v>
      </c>
      <c r="X27" s="845">
        <f t="shared" ref="X27:Z27" si="62">SUM(X25:X26)</f>
        <v>977</v>
      </c>
      <c r="Y27" s="845">
        <f t="shared" si="62"/>
        <v>264</v>
      </c>
      <c r="Z27" s="845">
        <f t="shared" si="62"/>
        <v>2060</v>
      </c>
      <c r="AA27" s="181"/>
      <c r="AB27" s="181"/>
      <c r="AC27" s="181"/>
      <c r="AD27" s="842"/>
    </row>
    <row r="28" spans="1:30" ht="28.5" customHeight="1" x14ac:dyDescent="0.25">
      <c r="A28" s="1612" t="s">
        <v>1009</v>
      </c>
      <c r="B28" s="836" t="s">
        <v>1010</v>
      </c>
      <c r="C28" s="844">
        <f>SUM(C4,C7,C10,C13,C16,C19,C22)</f>
        <v>18262</v>
      </c>
      <c r="D28" s="844">
        <f t="shared" ref="D28:E28" si="63">SUM(D4,D7,D10,D13,D16,D19,D22)</f>
        <v>17122</v>
      </c>
      <c r="E28" s="844">
        <f t="shared" si="63"/>
        <v>17601</v>
      </c>
      <c r="F28" s="844">
        <f>SUM(F4,F7,F10,F13,F16,F19,F22)</f>
        <v>52985</v>
      </c>
      <c r="G28" s="844">
        <f t="shared" ref="G28:J28" si="64">SUM(G4,G7,G10,G13,G16,G19,G22)</f>
        <v>18583</v>
      </c>
      <c r="H28" s="844">
        <f t="shared" si="64"/>
        <v>17177</v>
      </c>
      <c r="I28" s="844">
        <f t="shared" si="64"/>
        <v>18629</v>
      </c>
      <c r="J28" s="844">
        <f t="shared" si="64"/>
        <v>54389</v>
      </c>
      <c r="K28" s="838">
        <f t="shared" si="5"/>
        <v>1.7577483298652794</v>
      </c>
      <c r="L28" s="838">
        <f t="shared" si="5"/>
        <v>0.32122415605653032</v>
      </c>
      <c r="M28" s="838">
        <f t="shared" si="5"/>
        <v>5.8405772399295444</v>
      </c>
      <c r="N28" s="838">
        <f t="shared" si="5"/>
        <v>2.6498065490233103</v>
      </c>
      <c r="O28" s="844">
        <f>SUM(O4,O7,O10,O13,O16,O19,O22)</f>
        <v>17455</v>
      </c>
      <c r="P28" s="844">
        <f t="shared" ref="P28:R28" si="65">SUM(P4,P7,P10,P13,P16,P19,P22)</f>
        <v>19270</v>
      </c>
      <c r="Q28" s="844">
        <f t="shared" si="65"/>
        <v>18704</v>
      </c>
      <c r="R28" s="844">
        <f t="shared" si="65"/>
        <v>55429</v>
      </c>
      <c r="S28" s="838">
        <f t="shared" si="6"/>
        <v>-6.0700640370230872</v>
      </c>
      <c r="T28" s="838">
        <f t="shared" si="6"/>
        <v>12.18489841066544</v>
      </c>
      <c r="U28" s="838">
        <f t="shared" si="6"/>
        <v>0.40259809973697713</v>
      </c>
      <c r="V28" s="838">
        <f t="shared" si="6"/>
        <v>1.9121513541341244</v>
      </c>
      <c r="W28" s="844">
        <f>SUM(W4,W7,W10,W13,W16,W19,W22,W25)</f>
        <v>19102</v>
      </c>
      <c r="X28" s="844">
        <f t="shared" ref="X28:Z28" si="66">SUM(X4,X7,X10,X13,X16,X19,X22,X25)</f>
        <v>20797</v>
      </c>
      <c r="Y28" s="844">
        <f t="shared" si="66"/>
        <v>20287</v>
      </c>
      <c r="Z28" s="844">
        <f t="shared" si="66"/>
        <v>60186</v>
      </c>
      <c r="AA28" s="141">
        <f t="shared" ref="AA28:AA29" si="67">SUM(W28/O28)*100-100</f>
        <v>9.4356917788599191</v>
      </c>
      <c r="AB28" s="141">
        <f t="shared" ref="AB28:AB29" si="68">SUM(X28/P28)*100-100</f>
        <v>7.9242345614945577</v>
      </c>
      <c r="AC28" s="141">
        <f t="shared" ref="AC28:AC29" si="69">SUM(Y28/Q28)*100-100</f>
        <v>8.4634302822925491</v>
      </c>
      <c r="AD28" s="142">
        <f t="shared" ref="AD28:AD29" si="70">SUM(Z28/R28)*100-100</f>
        <v>8.5821501380143985</v>
      </c>
    </row>
    <row r="29" spans="1:30" ht="28.5" customHeight="1" x14ac:dyDescent="0.25">
      <c r="A29" s="1613"/>
      <c r="B29" s="826" t="s">
        <v>1011</v>
      </c>
      <c r="C29" s="652">
        <f t="shared" ref="C29:J30" si="71">SUM(C5,C8,C11,C14,C17,C20,C23)</f>
        <v>10254</v>
      </c>
      <c r="D29" s="652">
        <f t="shared" si="71"/>
        <v>8551</v>
      </c>
      <c r="E29" s="652">
        <f t="shared" si="71"/>
        <v>1932</v>
      </c>
      <c r="F29" s="652">
        <f t="shared" si="71"/>
        <v>20737</v>
      </c>
      <c r="G29" s="652">
        <f t="shared" si="71"/>
        <v>9806</v>
      </c>
      <c r="H29" s="652">
        <f t="shared" si="71"/>
        <v>7859</v>
      </c>
      <c r="I29" s="652">
        <f t="shared" si="71"/>
        <v>1393</v>
      </c>
      <c r="J29" s="652">
        <f t="shared" si="71"/>
        <v>19058</v>
      </c>
      <c r="K29" s="834">
        <f t="shared" si="5"/>
        <v>-4.3690267212794964</v>
      </c>
      <c r="L29" s="834">
        <f t="shared" si="5"/>
        <v>-8.0926207461115638</v>
      </c>
      <c r="M29" s="834">
        <f t="shared" si="5"/>
        <v>-27.898550724637687</v>
      </c>
      <c r="N29" s="834">
        <f t="shared" si="5"/>
        <v>-8.096638858079757</v>
      </c>
      <c r="O29" s="652">
        <f t="shared" ref="O29:R30" si="72">SUM(O5,O8,O11,O14,O17,O20,O23)</f>
        <v>8592</v>
      </c>
      <c r="P29" s="652">
        <f t="shared" si="72"/>
        <v>8749</v>
      </c>
      <c r="Q29" s="652">
        <f t="shared" si="72"/>
        <v>1413</v>
      </c>
      <c r="R29" s="652">
        <f t="shared" si="72"/>
        <v>18754</v>
      </c>
      <c r="S29" s="834">
        <f t="shared" si="6"/>
        <v>-12.380175402814615</v>
      </c>
      <c r="T29" s="834">
        <f t="shared" si="6"/>
        <v>11.324596004580741</v>
      </c>
      <c r="U29" s="834">
        <f t="shared" si="6"/>
        <v>1.4357501794687693</v>
      </c>
      <c r="V29" s="834">
        <f t="shared" si="6"/>
        <v>-1.5951306537936887</v>
      </c>
      <c r="W29" s="652">
        <f>SUM(W5,W8,W11,W14,W17,W20,W23,W26)</f>
        <v>7418</v>
      </c>
      <c r="X29" s="652">
        <f t="shared" ref="X29:Z29" si="73">SUM(X5,X8,X11,X14,X17,X20,X23,X26)</f>
        <v>7710</v>
      </c>
      <c r="Y29" s="652">
        <f t="shared" si="73"/>
        <v>1186</v>
      </c>
      <c r="Z29" s="652">
        <f t="shared" si="73"/>
        <v>16314</v>
      </c>
      <c r="AA29" s="144">
        <f t="shared" si="67"/>
        <v>-13.663873370577278</v>
      </c>
      <c r="AB29" s="144">
        <f t="shared" si="68"/>
        <v>-11.875642930620643</v>
      </c>
      <c r="AC29" s="144">
        <f t="shared" si="69"/>
        <v>-16.065109695682949</v>
      </c>
      <c r="AD29" s="145">
        <f t="shared" si="70"/>
        <v>-13.010557747680494</v>
      </c>
    </row>
    <row r="30" spans="1:30" ht="28.5" customHeight="1" thickBot="1" x14ac:dyDescent="0.3">
      <c r="A30" s="1614"/>
      <c r="B30" s="839" t="s">
        <v>1034</v>
      </c>
      <c r="C30" s="180">
        <f t="shared" si="71"/>
        <v>28516</v>
      </c>
      <c r="D30" s="180">
        <f t="shared" si="71"/>
        <v>25673</v>
      </c>
      <c r="E30" s="180">
        <f t="shared" si="71"/>
        <v>19533</v>
      </c>
      <c r="F30" s="180">
        <f t="shared" si="71"/>
        <v>73722</v>
      </c>
      <c r="G30" s="180">
        <f t="shared" si="71"/>
        <v>28389</v>
      </c>
      <c r="H30" s="180">
        <f t="shared" si="71"/>
        <v>25036</v>
      </c>
      <c r="I30" s="180">
        <f t="shared" si="71"/>
        <v>20022</v>
      </c>
      <c r="J30" s="180">
        <f t="shared" si="71"/>
        <v>73447</v>
      </c>
      <c r="K30" s="841">
        <f t="shared" si="5"/>
        <v>-0.44536400617197103</v>
      </c>
      <c r="L30" s="841">
        <f t="shared" si="5"/>
        <v>-2.4812059361975685</v>
      </c>
      <c r="M30" s="841">
        <f t="shared" si="5"/>
        <v>2.5034556903701315</v>
      </c>
      <c r="N30" s="841">
        <f t="shared" si="5"/>
        <v>-0.37302297821545949</v>
      </c>
      <c r="O30" s="180">
        <f t="shared" si="72"/>
        <v>26047</v>
      </c>
      <c r="P30" s="180">
        <f t="shared" si="72"/>
        <v>28019</v>
      </c>
      <c r="Q30" s="180">
        <f t="shared" si="72"/>
        <v>20117</v>
      </c>
      <c r="R30" s="180">
        <f t="shared" si="72"/>
        <v>74183</v>
      </c>
      <c r="S30" s="841">
        <f t="shared" si="6"/>
        <v>-8.2496741695727138</v>
      </c>
      <c r="T30" s="841">
        <f t="shared" si="6"/>
        <v>11.914842626617656</v>
      </c>
      <c r="U30" s="841">
        <f t="shared" si="6"/>
        <v>0.47447807411846554</v>
      </c>
      <c r="V30" s="841">
        <f t="shared" si="6"/>
        <v>1.0020831347774504</v>
      </c>
      <c r="W30" s="180">
        <f>SUM(W28:W29)</f>
        <v>26520</v>
      </c>
      <c r="X30" s="180">
        <f t="shared" ref="X30:Z30" si="74">SUM(X28:X29)</f>
        <v>28507</v>
      </c>
      <c r="Y30" s="180">
        <f t="shared" si="74"/>
        <v>21473</v>
      </c>
      <c r="Z30" s="180">
        <f t="shared" si="74"/>
        <v>76500</v>
      </c>
      <c r="AA30" s="181">
        <f t="shared" ref="AA30" si="75">SUM(W30/O30)*100-100</f>
        <v>1.8159480938303858</v>
      </c>
      <c r="AB30" s="181">
        <f t="shared" ref="AB30" si="76">SUM(X30/P30)*100-100</f>
        <v>1.741675291766299</v>
      </c>
      <c r="AC30" s="181">
        <f t="shared" ref="AC30" si="77">SUM(Y30/Q30)*100-100</f>
        <v>6.740567679077401</v>
      </c>
      <c r="AD30" s="842">
        <f t="shared" ref="AD30" si="78">SUM(Z30/R30)*100-100</f>
        <v>3.123357103379476</v>
      </c>
    </row>
    <row r="31" spans="1:30" x14ac:dyDescent="0.25">
      <c r="A31" s="165"/>
      <c r="B31" s="165"/>
    </row>
  </sheetData>
  <sheetProtection password="CEC5" sheet="1" objects="1" scenarios="1"/>
  <mergeCells count="18">
    <mergeCell ref="A1:B3"/>
    <mergeCell ref="C1:AD1"/>
    <mergeCell ref="C2:F2"/>
    <mergeCell ref="G2:J2"/>
    <mergeCell ref="K2:N2"/>
    <mergeCell ref="O2:R2"/>
    <mergeCell ref="S2:V2"/>
    <mergeCell ref="W2:Z2"/>
    <mergeCell ref="AA2:AD2"/>
    <mergeCell ref="A19:A21"/>
    <mergeCell ref="A22:A24"/>
    <mergeCell ref="A25:A27"/>
    <mergeCell ref="A28:A30"/>
    <mergeCell ref="A4:A6"/>
    <mergeCell ref="A7:A9"/>
    <mergeCell ref="A10:A12"/>
    <mergeCell ref="A13:A15"/>
    <mergeCell ref="A16:A18"/>
  </mergeCells>
  <pageMargins left="0.31496062992125984" right="0" top="0.15748031496062992" bottom="0" header="0.31496062992125984" footer="0.31496062992125984"/>
  <pageSetup paperSize="9" scale="6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4FCDE"/>
  </sheetPr>
  <dimension ref="A1:AD31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2" sqref="O2:R2"/>
    </sheetView>
  </sheetViews>
  <sheetFormatPr defaultColWidth="33.7109375" defaultRowHeight="15" x14ac:dyDescent="0.25"/>
  <cols>
    <col min="1" max="1" width="13" style="746" customWidth="1"/>
    <col min="2" max="2" width="15.140625" style="746" customWidth="1"/>
    <col min="3" max="4" width="5.85546875" style="746" customWidth="1"/>
    <col min="5" max="6" width="5.42578125" style="746" customWidth="1"/>
    <col min="7" max="10" width="7" style="746" customWidth="1"/>
    <col min="11" max="11" width="6" style="746" customWidth="1"/>
    <col min="12" max="13" width="5.42578125" style="746" customWidth="1"/>
    <col min="14" max="22" width="4.85546875" style="746" customWidth="1"/>
    <col min="23" max="26" width="5.42578125" style="746" customWidth="1"/>
    <col min="27" max="30" width="4.85546875" style="746" customWidth="1"/>
    <col min="31" max="16384" width="33.7109375" style="746"/>
  </cols>
  <sheetData>
    <row r="1" spans="1:30" ht="24.75" customHeight="1" thickBot="1" x14ac:dyDescent="0.3">
      <c r="A1" s="749"/>
      <c r="B1" s="749"/>
      <c r="C1" s="1635" t="s">
        <v>1052</v>
      </c>
      <c r="D1" s="1635"/>
      <c r="E1" s="1635"/>
      <c r="F1" s="1635"/>
      <c r="G1" s="1635"/>
      <c r="H1" s="1635"/>
      <c r="I1" s="1635"/>
      <c r="J1" s="1635"/>
      <c r="K1" s="1635"/>
      <c r="L1" s="1635"/>
      <c r="M1" s="1635"/>
      <c r="N1" s="1635"/>
      <c r="O1" s="1636"/>
      <c r="P1" s="1636"/>
      <c r="Q1" s="1636"/>
      <c r="R1" s="1636"/>
      <c r="S1" s="1635"/>
      <c r="T1" s="1635"/>
      <c r="U1" s="1635"/>
      <c r="V1" s="1635"/>
      <c r="W1" s="1635"/>
      <c r="X1" s="1635"/>
      <c r="Y1" s="1635"/>
      <c r="Z1" s="1635"/>
      <c r="AA1" s="1635"/>
      <c r="AB1" s="1635"/>
      <c r="AC1" s="1635"/>
      <c r="AD1" s="1635"/>
    </row>
    <row r="2" spans="1:30" ht="27" customHeight="1" thickBot="1" x14ac:dyDescent="0.3">
      <c r="A2" s="1631" t="s">
        <v>526</v>
      </c>
      <c r="B2" s="1632"/>
      <c r="C2" s="1637">
        <v>2015</v>
      </c>
      <c r="D2" s="1637"/>
      <c r="E2" s="1637"/>
      <c r="F2" s="1638"/>
      <c r="G2" s="1639">
        <v>2016</v>
      </c>
      <c r="H2" s="1637"/>
      <c r="I2" s="1637"/>
      <c r="J2" s="1637"/>
      <c r="K2" s="1640" t="s">
        <v>643</v>
      </c>
      <c r="L2" s="1641"/>
      <c r="M2" s="1641"/>
      <c r="N2" s="1641"/>
      <c r="O2" s="1642">
        <v>2017</v>
      </c>
      <c r="P2" s="1643"/>
      <c r="Q2" s="1643"/>
      <c r="R2" s="1644"/>
      <c r="S2" s="1641" t="s">
        <v>643</v>
      </c>
      <c r="T2" s="1641"/>
      <c r="U2" s="1641"/>
      <c r="V2" s="1645"/>
      <c r="W2" s="1646" t="s">
        <v>1051</v>
      </c>
      <c r="X2" s="1646"/>
      <c r="Y2" s="1646"/>
      <c r="Z2" s="1647"/>
      <c r="AA2" s="1648" t="s">
        <v>643</v>
      </c>
      <c r="AB2" s="1649"/>
      <c r="AC2" s="1649"/>
      <c r="AD2" s="1650"/>
    </row>
    <row r="3" spans="1:30" ht="29.25" customHeight="1" thickBot="1" x14ac:dyDescent="0.3">
      <c r="A3" s="1633"/>
      <c r="B3" s="1634"/>
      <c r="C3" s="750" t="s">
        <v>648</v>
      </c>
      <c r="D3" s="751" t="s">
        <v>649</v>
      </c>
      <c r="E3" s="751" t="s">
        <v>650</v>
      </c>
      <c r="F3" s="752" t="s">
        <v>651</v>
      </c>
      <c r="G3" s="753" t="s">
        <v>648</v>
      </c>
      <c r="H3" s="751" t="s">
        <v>649</v>
      </c>
      <c r="I3" s="751" t="s">
        <v>650</v>
      </c>
      <c r="J3" s="754" t="s">
        <v>651</v>
      </c>
      <c r="K3" s="753" t="s">
        <v>648</v>
      </c>
      <c r="L3" s="751" t="s">
        <v>649</v>
      </c>
      <c r="M3" s="751" t="s">
        <v>650</v>
      </c>
      <c r="N3" s="864" t="s">
        <v>651</v>
      </c>
      <c r="O3" s="1196" t="s">
        <v>648</v>
      </c>
      <c r="P3" s="1192" t="s">
        <v>649</v>
      </c>
      <c r="Q3" s="1192" t="s">
        <v>650</v>
      </c>
      <c r="R3" s="1197" t="s">
        <v>651</v>
      </c>
      <c r="S3" s="750" t="s">
        <v>648</v>
      </c>
      <c r="T3" s="751" t="s">
        <v>649</v>
      </c>
      <c r="U3" s="751" t="s">
        <v>650</v>
      </c>
      <c r="V3" s="752" t="s">
        <v>651</v>
      </c>
      <c r="W3" s="750" t="s">
        <v>648</v>
      </c>
      <c r="X3" s="751" t="s">
        <v>649</v>
      </c>
      <c r="Y3" s="751" t="s">
        <v>650</v>
      </c>
      <c r="Z3" s="755" t="s">
        <v>651</v>
      </c>
      <c r="AA3" s="753" t="s">
        <v>648</v>
      </c>
      <c r="AB3" s="751" t="s">
        <v>649</v>
      </c>
      <c r="AC3" s="751" t="s">
        <v>650</v>
      </c>
      <c r="AD3" s="752" t="s">
        <v>651</v>
      </c>
    </row>
    <row r="4" spans="1:30" s="747" customFormat="1" ht="24" customHeight="1" x14ac:dyDescent="0.25">
      <c r="A4" s="1625" t="s">
        <v>132</v>
      </c>
      <c r="B4" s="825" t="s">
        <v>1010</v>
      </c>
      <c r="C4" s="1073">
        <v>10929</v>
      </c>
      <c r="D4" s="1073">
        <v>15055</v>
      </c>
      <c r="E4" s="1073">
        <v>13114</v>
      </c>
      <c r="F4" s="1073">
        <v>14199</v>
      </c>
      <c r="G4" s="1074">
        <v>11224</v>
      </c>
      <c r="H4" s="1074">
        <v>15479</v>
      </c>
      <c r="I4" s="1074">
        <v>13838</v>
      </c>
      <c r="J4" s="1075">
        <v>14163</v>
      </c>
      <c r="K4" s="1076">
        <f>SUM(G4/C4)*100-100</f>
        <v>2.6992405526580683</v>
      </c>
      <c r="L4" s="1077">
        <f t="shared" ref="L4:N19" si="0">SUM(H4/D4)*100-100</f>
        <v>2.8163400863500527</v>
      </c>
      <c r="M4" s="1077">
        <f t="shared" si="0"/>
        <v>5.5208174470032105</v>
      </c>
      <c r="N4" s="1079">
        <f t="shared" si="0"/>
        <v>-0.25353898161843347</v>
      </c>
      <c r="O4" s="1084"/>
      <c r="P4" s="1082"/>
      <c r="Q4" s="1082"/>
      <c r="R4" s="1086"/>
      <c r="S4" s="1176"/>
      <c r="T4" s="1074"/>
      <c r="U4" s="1074"/>
      <c r="V4" s="1078"/>
      <c r="W4" s="1080"/>
      <c r="X4" s="1073"/>
      <c r="Y4" s="1073"/>
      <c r="Z4" s="1073"/>
      <c r="AA4" s="1077"/>
      <c r="AB4" s="1077"/>
      <c r="AC4" s="1077"/>
      <c r="AD4" s="1078"/>
    </row>
    <row r="5" spans="1:30" s="747" customFormat="1" ht="24" customHeight="1" x14ac:dyDescent="0.25">
      <c r="A5" s="1625"/>
      <c r="B5" s="826" t="s">
        <v>1011</v>
      </c>
      <c r="C5" s="1081">
        <v>4394</v>
      </c>
      <c r="D5" s="1081">
        <v>6181</v>
      </c>
      <c r="E5" s="1081">
        <v>5778</v>
      </c>
      <c r="F5" s="1081">
        <v>6779</v>
      </c>
      <c r="G5" s="1082">
        <v>4290</v>
      </c>
      <c r="H5" s="1082">
        <v>6012</v>
      </c>
      <c r="I5" s="1082">
        <v>5849</v>
      </c>
      <c r="J5" s="1083">
        <v>6436</v>
      </c>
      <c r="K5" s="1084">
        <f t="shared" ref="K5:N30" si="1">SUM(G5/C5)*100-100</f>
        <v>-2.3668639053254452</v>
      </c>
      <c r="L5" s="1085">
        <f t="shared" si="0"/>
        <v>-2.734185406892081</v>
      </c>
      <c r="M5" s="1085">
        <f t="shared" si="0"/>
        <v>1.2287988923502979</v>
      </c>
      <c r="N5" s="1087">
        <f t="shared" si="0"/>
        <v>-5.0597433249741925</v>
      </c>
      <c r="O5" s="1084"/>
      <c r="P5" s="1082"/>
      <c r="Q5" s="1082"/>
      <c r="R5" s="1086"/>
      <c r="S5" s="1177"/>
      <c r="T5" s="1082"/>
      <c r="U5" s="1082"/>
      <c r="V5" s="1086"/>
      <c r="W5" s="1088"/>
      <c r="X5" s="1081"/>
      <c r="Y5" s="1081"/>
      <c r="Z5" s="1081"/>
      <c r="AA5" s="1085"/>
      <c r="AB5" s="1085"/>
      <c r="AC5" s="1085"/>
      <c r="AD5" s="1086"/>
    </row>
    <row r="6" spans="1:30" s="747" customFormat="1" ht="24" customHeight="1" thickBot="1" x14ac:dyDescent="0.3">
      <c r="A6" s="1626"/>
      <c r="B6" s="827" t="s">
        <v>1034</v>
      </c>
      <c r="C6" s="1089">
        <f>SUM(C4:C5)</f>
        <v>15323</v>
      </c>
      <c r="D6" s="1089">
        <f t="shared" ref="D6:F6" si="2">SUM(D4:D5)</f>
        <v>21236</v>
      </c>
      <c r="E6" s="1089">
        <f t="shared" si="2"/>
        <v>18892</v>
      </c>
      <c r="F6" s="1089">
        <f t="shared" si="2"/>
        <v>20978</v>
      </c>
      <c r="G6" s="1090">
        <f>SUM(G4:G5)</f>
        <v>15514</v>
      </c>
      <c r="H6" s="1090">
        <f t="shared" ref="H6:J6" si="3">SUM(H4:H5)</f>
        <v>21491</v>
      </c>
      <c r="I6" s="1090">
        <f t="shared" si="3"/>
        <v>19687</v>
      </c>
      <c r="J6" s="1091">
        <f t="shared" si="3"/>
        <v>20599</v>
      </c>
      <c r="K6" s="1092">
        <f t="shared" si="1"/>
        <v>1.2464922012660651</v>
      </c>
      <c r="L6" s="1093">
        <f t="shared" si="0"/>
        <v>1.2007911094368069</v>
      </c>
      <c r="M6" s="1093">
        <f t="shared" si="0"/>
        <v>4.208130425576968</v>
      </c>
      <c r="N6" s="1173">
        <f t="shared" si="0"/>
        <v>-1.8066545905234079</v>
      </c>
      <c r="O6" s="1084"/>
      <c r="P6" s="1193"/>
      <c r="Q6" s="1193"/>
      <c r="R6" s="1086"/>
      <c r="S6" s="1178"/>
      <c r="T6" s="1094"/>
      <c r="U6" s="1094"/>
      <c r="V6" s="1095"/>
      <c r="W6" s="1096"/>
      <c r="X6" s="1097"/>
      <c r="Y6" s="1097"/>
      <c r="Z6" s="1097"/>
      <c r="AA6" s="1098"/>
      <c r="AB6" s="1098"/>
      <c r="AC6" s="1098"/>
      <c r="AD6" s="1095"/>
    </row>
    <row r="7" spans="1:30" s="747" customFormat="1" ht="24" customHeight="1" x14ac:dyDescent="0.25">
      <c r="A7" s="1621" t="s">
        <v>1</v>
      </c>
      <c r="B7" s="828" t="s">
        <v>1010</v>
      </c>
      <c r="C7" s="1099">
        <v>108</v>
      </c>
      <c r="D7" s="1099">
        <v>151</v>
      </c>
      <c r="E7" s="1099">
        <v>166</v>
      </c>
      <c r="F7" s="1099">
        <v>198</v>
      </c>
      <c r="G7" s="1100">
        <v>102</v>
      </c>
      <c r="H7" s="1101">
        <v>162</v>
      </c>
      <c r="I7" s="1101">
        <v>134</v>
      </c>
      <c r="J7" s="1102">
        <v>204</v>
      </c>
      <c r="K7" s="1103">
        <f t="shared" si="1"/>
        <v>-5.5555555555555571</v>
      </c>
      <c r="L7" s="1104">
        <f t="shared" si="0"/>
        <v>7.2847682119205217</v>
      </c>
      <c r="M7" s="1104">
        <f t="shared" si="0"/>
        <v>-19.277108433734938</v>
      </c>
      <c r="N7" s="1106">
        <f t="shared" si="0"/>
        <v>3.0303030303030312</v>
      </c>
      <c r="O7" s="1113"/>
      <c r="P7" s="1116"/>
      <c r="Q7" s="1116"/>
      <c r="R7" s="1115"/>
      <c r="S7" s="1179"/>
      <c r="T7" s="1107"/>
      <c r="U7" s="1107"/>
      <c r="V7" s="1105"/>
      <c r="W7" s="1108"/>
      <c r="X7" s="1099"/>
      <c r="Y7" s="1099"/>
      <c r="Z7" s="1099"/>
      <c r="AA7" s="1104"/>
      <c r="AB7" s="1104"/>
      <c r="AC7" s="1104"/>
      <c r="AD7" s="1105"/>
    </row>
    <row r="8" spans="1:30" s="747" customFormat="1" ht="24" customHeight="1" x14ac:dyDescent="0.25">
      <c r="A8" s="1622"/>
      <c r="B8" s="829" t="s">
        <v>1011</v>
      </c>
      <c r="C8" s="1109">
        <v>152</v>
      </c>
      <c r="D8" s="1109">
        <v>294</v>
      </c>
      <c r="E8" s="1109">
        <v>318</v>
      </c>
      <c r="F8" s="1109">
        <v>407</v>
      </c>
      <c r="G8" s="1110">
        <v>136</v>
      </c>
      <c r="H8" s="1111">
        <v>269</v>
      </c>
      <c r="I8" s="1111">
        <v>331</v>
      </c>
      <c r="J8" s="1112">
        <v>376</v>
      </c>
      <c r="K8" s="1113">
        <f t="shared" si="1"/>
        <v>-10.526315789473685</v>
      </c>
      <c r="L8" s="1114">
        <f t="shared" si="0"/>
        <v>-8.5034013605442169</v>
      </c>
      <c r="M8" s="1114">
        <f t="shared" si="0"/>
        <v>4.0880503144654199</v>
      </c>
      <c r="N8" s="1117">
        <f t="shared" si="0"/>
        <v>-7.6167076167076146</v>
      </c>
      <c r="O8" s="1113"/>
      <c r="P8" s="1116"/>
      <c r="Q8" s="1116"/>
      <c r="R8" s="1115"/>
      <c r="S8" s="1180"/>
      <c r="T8" s="1116"/>
      <c r="U8" s="1116"/>
      <c r="V8" s="1115"/>
      <c r="W8" s="1118"/>
      <c r="X8" s="1109"/>
      <c r="Y8" s="1109"/>
      <c r="Z8" s="1109"/>
      <c r="AA8" s="1114"/>
      <c r="AB8" s="1114"/>
      <c r="AC8" s="1114"/>
      <c r="AD8" s="1115"/>
    </row>
    <row r="9" spans="1:30" s="747" customFormat="1" ht="24" customHeight="1" thickBot="1" x14ac:dyDescent="0.3">
      <c r="A9" s="1623"/>
      <c r="B9" s="831" t="s">
        <v>1006</v>
      </c>
      <c r="C9" s="1119">
        <f>SUM(C7:C8)</f>
        <v>260</v>
      </c>
      <c r="D9" s="1119">
        <f t="shared" ref="D9:F9" si="4">SUM(D7:D8)</f>
        <v>445</v>
      </c>
      <c r="E9" s="1119">
        <f t="shared" si="4"/>
        <v>484</v>
      </c>
      <c r="F9" s="1119">
        <f t="shared" si="4"/>
        <v>605</v>
      </c>
      <c r="G9" s="1120">
        <f>SUM(G7:G8)</f>
        <v>238</v>
      </c>
      <c r="H9" s="1120">
        <f t="shared" ref="H9:J9" si="5">SUM(H7:H8)</f>
        <v>431</v>
      </c>
      <c r="I9" s="1120">
        <f t="shared" si="5"/>
        <v>465</v>
      </c>
      <c r="J9" s="1121">
        <f t="shared" si="5"/>
        <v>580</v>
      </c>
      <c r="K9" s="1122">
        <f t="shared" si="1"/>
        <v>-8.461538461538467</v>
      </c>
      <c r="L9" s="1123">
        <f t="shared" si="0"/>
        <v>-3.1460674157303288</v>
      </c>
      <c r="M9" s="1123">
        <f t="shared" si="0"/>
        <v>-3.9256198347107443</v>
      </c>
      <c r="N9" s="1174">
        <f t="shared" si="0"/>
        <v>-4.1322314049586737</v>
      </c>
      <c r="O9" s="1113"/>
      <c r="P9" s="1194"/>
      <c r="Q9" s="1194"/>
      <c r="R9" s="1115"/>
      <c r="S9" s="1181"/>
      <c r="T9" s="1124"/>
      <c r="U9" s="1124"/>
      <c r="V9" s="1126"/>
      <c r="W9" s="1127"/>
      <c r="X9" s="1128"/>
      <c r="Y9" s="1128"/>
      <c r="Z9" s="1128"/>
      <c r="AA9" s="1129"/>
      <c r="AB9" s="1129"/>
      <c r="AC9" s="1129"/>
      <c r="AD9" s="1126"/>
    </row>
    <row r="10" spans="1:30" s="747" customFormat="1" ht="24" customHeight="1" x14ac:dyDescent="0.25">
      <c r="A10" s="1624" t="s">
        <v>23</v>
      </c>
      <c r="B10" s="830" t="s">
        <v>1010</v>
      </c>
      <c r="C10" s="1073">
        <v>1018</v>
      </c>
      <c r="D10" s="1073">
        <v>1358</v>
      </c>
      <c r="E10" s="1073">
        <v>1482</v>
      </c>
      <c r="F10" s="1073">
        <v>1608</v>
      </c>
      <c r="G10" s="1130">
        <v>1037</v>
      </c>
      <c r="H10" s="1074">
        <v>1319</v>
      </c>
      <c r="I10" s="1074">
        <v>1480</v>
      </c>
      <c r="J10" s="1131">
        <v>1576</v>
      </c>
      <c r="K10" s="1076">
        <f t="shared" si="1"/>
        <v>1.8664047151277146</v>
      </c>
      <c r="L10" s="1077">
        <f t="shared" si="0"/>
        <v>-2.8718703976435904</v>
      </c>
      <c r="M10" s="1077">
        <f t="shared" si="0"/>
        <v>-0.13495276653171118</v>
      </c>
      <c r="N10" s="1079">
        <f t="shared" si="0"/>
        <v>-1.990049751243788</v>
      </c>
      <c r="O10" s="1084"/>
      <c r="P10" s="1135"/>
      <c r="Q10" s="1135"/>
      <c r="R10" s="1086"/>
      <c r="S10" s="1182"/>
      <c r="T10" s="1132"/>
      <c r="U10" s="1132"/>
      <c r="V10" s="1078"/>
      <c r="W10" s="1080"/>
      <c r="X10" s="1073"/>
      <c r="Y10" s="1073"/>
      <c r="Z10" s="1073"/>
      <c r="AA10" s="1077"/>
      <c r="AB10" s="1077"/>
      <c r="AC10" s="1077"/>
      <c r="AD10" s="1078"/>
    </row>
    <row r="11" spans="1:30" s="747" customFormat="1" ht="24" customHeight="1" x14ac:dyDescent="0.25">
      <c r="A11" s="1625"/>
      <c r="B11" s="826" t="s">
        <v>1011</v>
      </c>
      <c r="C11" s="1081">
        <v>538</v>
      </c>
      <c r="D11" s="1081">
        <v>753</v>
      </c>
      <c r="E11" s="1081">
        <v>757</v>
      </c>
      <c r="F11" s="1081">
        <v>876</v>
      </c>
      <c r="G11" s="1133">
        <v>564</v>
      </c>
      <c r="H11" s="1082">
        <v>734</v>
      </c>
      <c r="I11" s="1082">
        <v>770</v>
      </c>
      <c r="J11" s="1134">
        <v>838</v>
      </c>
      <c r="K11" s="1084">
        <f t="shared" si="1"/>
        <v>4.8327137546468464</v>
      </c>
      <c r="L11" s="1085">
        <f t="shared" si="0"/>
        <v>-2.5232403718459437</v>
      </c>
      <c r="M11" s="1085">
        <f t="shared" si="0"/>
        <v>1.7173051519154541</v>
      </c>
      <c r="N11" s="1087">
        <f t="shared" si="0"/>
        <v>-4.3378995433789953</v>
      </c>
      <c r="O11" s="1084"/>
      <c r="P11" s="1135"/>
      <c r="Q11" s="1135"/>
      <c r="R11" s="1086"/>
      <c r="S11" s="1183"/>
      <c r="T11" s="1136"/>
      <c r="U11" s="1136"/>
      <c r="V11" s="1086"/>
      <c r="W11" s="1088"/>
      <c r="X11" s="1081"/>
      <c r="Y11" s="1081"/>
      <c r="Z11" s="1081"/>
      <c r="AA11" s="1085"/>
      <c r="AB11" s="1085"/>
      <c r="AC11" s="1085"/>
      <c r="AD11" s="1086"/>
    </row>
    <row r="12" spans="1:30" s="747" customFormat="1" ht="24" customHeight="1" thickBot="1" x14ac:dyDescent="0.3">
      <c r="A12" s="1626"/>
      <c r="B12" s="827" t="s">
        <v>1034</v>
      </c>
      <c r="C12" s="1089">
        <f>SUM(C10:C11)</f>
        <v>1556</v>
      </c>
      <c r="D12" s="1089">
        <f t="shared" ref="D12:F12" si="6">SUM(D10:D11)</f>
        <v>2111</v>
      </c>
      <c r="E12" s="1089">
        <f t="shared" si="6"/>
        <v>2239</v>
      </c>
      <c r="F12" s="1089">
        <f t="shared" si="6"/>
        <v>2484</v>
      </c>
      <c r="G12" s="1137">
        <f>SUM(G10:G11)</f>
        <v>1601</v>
      </c>
      <c r="H12" s="1137">
        <f t="shared" ref="H12:J12" si="7">SUM(H10:H11)</f>
        <v>2053</v>
      </c>
      <c r="I12" s="1137">
        <f t="shared" si="7"/>
        <v>2250</v>
      </c>
      <c r="J12" s="1138">
        <f t="shared" si="7"/>
        <v>2414</v>
      </c>
      <c r="K12" s="1092">
        <f t="shared" si="1"/>
        <v>2.8920308483290569</v>
      </c>
      <c r="L12" s="1093">
        <f t="shared" si="0"/>
        <v>-2.7475130270014176</v>
      </c>
      <c r="M12" s="1093">
        <f t="shared" si="0"/>
        <v>0.4912907548012555</v>
      </c>
      <c r="N12" s="1173">
        <f t="shared" si="0"/>
        <v>-2.8180354267310861</v>
      </c>
      <c r="O12" s="1084"/>
      <c r="P12" s="1195"/>
      <c r="Q12" s="1195"/>
      <c r="R12" s="1086"/>
      <c r="S12" s="1184"/>
      <c r="T12" s="1140"/>
      <c r="U12" s="1140"/>
      <c r="V12" s="1095"/>
      <c r="W12" s="1096"/>
      <c r="X12" s="1097"/>
      <c r="Y12" s="1097"/>
      <c r="Z12" s="1097"/>
      <c r="AA12" s="1098"/>
      <c r="AB12" s="1098"/>
      <c r="AC12" s="1098"/>
      <c r="AD12" s="1095"/>
    </row>
    <row r="13" spans="1:30" s="747" customFormat="1" ht="24" customHeight="1" x14ac:dyDescent="0.25">
      <c r="A13" s="1621" t="s">
        <v>80</v>
      </c>
      <c r="B13" s="828" t="s">
        <v>1010</v>
      </c>
      <c r="C13" s="1099">
        <v>280</v>
      </c>
      <c r="D13" s="1099">
        <v>306</v>
      </c>
      <c r="E13" s="1099">
        <v>312</v>
      </c>
      <c r="F13" s="1099">
        <v>375</v>
      </c>
      <c r="G13" s="1100">
        <v>260</v>
      </c>
      <c r="H13" s="1101">
        <v>323</v>
      </c>
      <c r="I13" s="1101">
        <v>280</v>
      </c>
      <c r="J13" s="1102">
        <v>346</v>
      </c>
      <c r="K13" s="1103">
        <f t="shared" si="1"/>
        <v>-7.1428571428571388</v>
      </c>
      <c r="L13" s="1104">
        <f t="shared" si="0"/>
        <v>5.5555555555555571</v>
      </c>
      <c r="M13" s="1104">
        <f t="shared" si="0"/>
        <v>-10.256410256410248</v>
      </c>
      <c r="N13" s="1106">
        <f t="shared" si="0"/>
        <v>-7.7333333333333343</v>
      </c>
      <c r="O13" s="1113"/>
      <c r="P13" s="1116"/>
      <c r="Q13" s="1116"/>
      <c r="R13" s="1115"/>
      <c r="S13" s="1185"/>
      <c r="T13" s="1141"/>
      <c r="U13" s="1141"/>
      <c r="V13" s="1105"/>
      <c r="W13" s="1108"/>
      <c r="X13" s="1099"/>
      <c r="Y13" s="1099"/>
      <c r="Z13" s="1099"/>
      <c r="AA13" s="1104"/>
      <c r="AB13" s="1104"/>
      <c r="AC13" s="1104"/>
      <c r="AD13" s="1105"/>
    </row>
    <row r="14" spans="1:30" s="747" customFormat="1" ht="24" customHeight="1" x14ac:dyDescent="0.25">
      <c r="A14" s="1622"/>
      <c r="B14" s="829" t="s">
        <v>1011</v>
      </c>
      <c r="C14" s="1109">
        <v>734</v>
      </c>
      <c r="D14" s="1109">
        <v>1022</v>
      </c>
      <c r="E14" s="1109">
        <v>953</v>
      </c>
      <c r="F14" s="1109">
        <v>1111</v>
      </c>
      <c r="G14" s="1110">
        <v>715</v>
      </c>
      <c r="H14" s="1111">
        <v>990</v>
      </c>
      <c r="I14" s="1111">
        <v>994</v>
      </c>
      <c r="J14" s="1112">
        <v>1072</v>
      </c>
      <c r="K14" s="1113">
        <f t="shared" si="1"/>
        <v>-2.5885558583106274</v>
      </c>
      <c r="L14" s="1114">
        <f t="shared" si="0"/>
        <v>-3.1311154598825794</v>
      </c>
      <c r="M14" s="1114">
        <f t="shared" si="0"/>
        <v>4.3022035676810049</v>
      </c>
      <c r="N14" s="1117">
        <f t="shared" si="0"/>
        <v>-3.5103510351035112</v>
      </c>
      <c r="O14" s="1113"/>
      <c r="P14" s="1116"/>
      <c r="Q14" s="1116"/>
      <c r="R14" s="1115"/>
      <c r="S14" s="1186"/>
      <c r="T14" s="1142"/>
      <c r="U14" s="1142"/>
      <c r="V14" s="1115"/>
      <c r="W14" s="1118"/>
      <c r="X14" s="1109"/>
      <c r="Y14" s="1109"/>
      <c r="Z14" s="1109"/>
      <c r="AA14" s="1114"/>
      <c r="AB14" s="1114"/>
      <c r="AC14" s="1114"/>
      <c r="AD14" s="1115"/>
    </row>
    <row r="15" spans="1:30" s="747" customFormat="1" ht="24" customHeight="1" thickBot="1" x14ac:dyDescent="0.3">
      <c r="A15" s="1623"/>
      <c r="B15" s="827" t="s">
        <v>1034</v>
      </c>
      <c r="C15" s="1119">
        <f>SUM(C13:C14)</f>
        <v>1014</v>
      </c>
      <c r="D15" s="1119">
        <f t="shared" ref="D15:F15" si="8">SUM(D13:D14)</f>
        <v>1328</v>
      </c>
      <c r="E15" s="1119">
        <f t="shared" si="8"/>
        <v>1265</v>
      </c>
      <c r="F15" s="1119">
        <f t="shared" si="8"/>
        <v>1486</v>
      </c>
      <c r="G15" s="1120">
        <f>SUM(G13:G14)</f>
        <v>975</v>
      </c>
      <c r="H15" s="1120">
        <f t="shared" ref="H15:J15" si="9">SUM(H13:H14)</f>
        <v>1313</v>
      </c>
      <c r="I15" s="1120">
        <f t="shared" si="9"/>
        <v>1274</v>
      </c>
      <c r="J15" s="1121">
        <f t="shared" si="9"/>
        <v>1418</v>
      </c>
      <c r="K15" s="1122">
        <f t="shared" si="1"/>
        <v>-3.8461538461538396</v>
      </c>
      <c r="L15" s="1123">
        <f t="shared" si="0"/>
        <v>-1.1295180722891587</v>
      </c>
      <c r="M15" s="1123">
        <f t="shared" si="0"/>
        <v>0.71146245059287594</v>
      </c>
      <c r="N15" s="1174">
        <f t="shared" si="0"/>
        <v>-4.5760430686406437</v>
      </c>
      <c r="O15" s="1113"/>
      <c r="P15" s="1194"/>
      <c r="Q15" s="1194"/>
      <c r="R15" s="1115"/>
      <c r="S15" s="1181"/>
      <c r="T15" s="1124"/>
      <c r="U15" s="1124"/>
      <c r="V15" s="1126"/>
      <c r="W15" s="1127"/>
      <c r="X15" s="1128"/>
      <c r="Y15" s="1128"/>
      <c r="Z15" s="1128"/>
      <c r="AA15" s="1129"/>
      <c r="AB15" s="1129"/>
      <c r="AC15" s="1129"/>
      <c r="AD15" s="1126"/>
    </row>
    <row r="16" spans="1:30" s="747" customFormat="1" ht="24" customHeight="1" x14ac:dyDescent="0.25">
      <c r="A16" s="1624" t="s">
        <v>113</v>
      </c>
      <c r="B16" s="830" t="s">
        <v>1010</v>
      </c>
      <c r="C16" s="1073">
        <v>99</v>
      </c>
      <c r="D16" s="1073">
        <v>143</v>
      </c>
      <c r="E16" s="1073">
        <v>123</v>
      </c>
      <c r="F16" s="1073">
        <v>158</v>
      </c>
      <c r="G16" s="1130">
        <v>98</v>
      </c>
      <c r="H16" s="1074">
        <v>140</v>
      </c>
      <c r="I16" s="1074">
        <v>105</v>
      </c>
      <c r="J16" s="1131">
        <v>160</v>
      </c>
      <c r="K16" s="1076">
        <f t="shared" si="1"/>
        <v>-1.0101010101010104</v>
      </c>
      <c r="L16" s="1077">
        <f t="shared" si="0"/>
        <v>-2.097902097902093</v>
      </c>
      <c r="M16" s="1077">
        <f t="shared" si="0"/>
        <v>-14.634146341463421</v>
      </c>
      <c r="N16" s="1079">
        <f t="shared" si="0"/>
        <v>1.2658227848101262</v>
      </c>
      <c r="O16" s="1084"/>
      <c r="P16" s="1135"/>
      <c r="Q16" s="1135"/>
      <c r="R16" s="1086"/>
      <c r="S16" s="1182"/>
      <c r="T16" s="1132"/>
      <c r="U16" s="1132"/>
      <c r="V16" s="1078"/>
      <c r="W16" s="1080"/>
      <c r="X16" s="1073"/>
      <c r="Y16" s="1073"/>
      <c r="Z16" s="1073"/>
      <c r="AA16" s="1077"/>
      <c r="AB16" s="1077"/>
      <c r="AC16" s="1077"/>
      <c r="AD16" s="1078"/>
    </row>
    <row r="17" spans="1:30" s="747" customFormat="1" ht="24" customHeight="1" x14ac:dyDescent="0.25">
      <c r="A17" s="1625"/>
      <c r="B17" s="826" t="s">
        <v>1011</v>
      </c>
      <c r="C17" s="1081">
        <v>492</v>
      </c>
      <c r="D17" s="1081">
        <v>591</v>
      </c>
      <c r="E17" s="1081">
        <v>566</v>
      </c>
      <c r="F17" s="1081">
        <v>668</v>
      </c>
      <c r="G17" s="1133">
        <v>474</v>
      </c>
      <c r="H17" s="1082">
        <v>606</v>
      </c>
      <c r="I17" s="1082">
        <v>519</v>
      </c>
      <c r="J17" s="1134">
        <v>668</v>
      </c>
      <c r="K17" s="1084">
        <f t="shared" si="1"/>
        <v>-3.6585365853658516</v>
      </c>
      <c r="L17" s="1085">
        <f t="shared" si="0"/>
        <v>2.5380710659898398</v>
      </c>
      <c r="M17" s="1085">
        <f t="shared" si="0"/>
        <v>-8.3038869257950552</v>
      </c>
      <c r="N17" s="1087">
        <f t="shared" si="0"/>
        <v>0</v>
      </c>
      <c r="O17" s="1084"/>
      <c r="P17" s="1135"/>
      <c r="Q17" s="1135"/>
      <c r="R17" s="1086"/>
      <c r="S17" s="1183"/>
      <c r="T17" s="1136"/>
      <c r="U17" s="1136"/>
      <c r="V17" s="1086"/>
      <c r="W17" s="1088"/>
      <c r="X17" s="1081"/>
      <c r="Y17" s="1081"/>
      <c r="Z17" s="1081"/>
      <c r="AA17" s="1085"/>
      <c r="AB17" s="1085"/>
      <c r="AC17" s="1085"/>
      <c r="AD17" s="1086"/>
    </row>
    <row r="18" spans="1:30" s="747" customFormat="1" ht="24" customHeight="1" thickBot="1" x14ac:dyDescent="0.3">
      <c r="A18" s="1626"/>
      <c r="B18" s="827" t="s">
        <v>1034</v>
      </c>
      <c r="C18" s="1089">
        <f>SUM(C16:C17)</f>
        <v>591</v>
      </c>
      <c r="D18" s="1089">
        <f t="shared" ref="D18:F18" si="10">SUM(D16:D17)</f>
        <v>734</v>
      </c>
      <c r="E18" s="1089">
        <f t="shared" si="10"/>
        <v>689</v>
      </c>
      <c r="F18" s="1089">
        <f t="shared" si="10"/>
        <v>826</v>
      </c>
      <c r="G18" s="1137">
        <f>SUM(G16:G17)</f>
        <v>572</v>
      </c>
      <c r="H18" s="1137">
        <f t="shared" ref="H18:J18" si="11">SUM(H16:H17)</f>
        <v>746</v>
      </c>
      <c r="I18" s="1137">
        <f t="shared" si="11"/>
        <v>624</v>
      </c>
      <c r="J18" s="1138">
        <f t="shared" si="11"/>
        <v>828</v>
      </c>
      <c r="K18" s="1092">
        <f t="shared" si="1"/>
        <v>-3.2148900169204637</v>
      </c>
      <c r="L18" s="1093">
        <f t="shared" si="0"/>
        <v>1.6348773841961872</v>
      </c>
      <c r="M18" s="1093">
        <f t="shared" si="0"/>
        <v>-9.4339622641509351</v>
      </c>
      <c r="N18" s="1173">
        <f t="shared" si="0"/>
        <v>0.24213075060532674</v>
      </c>
      <c r="O18" s="1084"/>
      <c r="P18" s="1195"/>
      <c r="Q18" s="1195"/>
      <c r="R18" s="1086"/>
      <c r="S18" s="1187"/>
      <c r="T18" s="1139"/>
      <c r="U18" s="1139"/>
      <c r="V18" s="1095"/>
      <c r="W18" s="1096"/>
      <c r="X18" s="1097"/>
      <c r="Y18" s="1097"/>
      <c r="Z18" s="1097"/>
      <c r="AA18" s="1098"/>
      <c r="AB18" s="1098"/>
      <c r="AC18" s="1098"/>
      <c r="AD18" s="1095"/>
    </row>
    <row r="19" spans="1:30" s="747" customFormat="1" ht="24" customHeight="1" x14ac:dyDescent="0.25">
      <c r="A19" s="1621" t="s">
        <v>393</v>
      </c>
      <c r="B19" s="828" t="s">
        <v>1010</v>
      </c>
      <c r="C19" s="1099">
        <v>749</v>
      </c>
      <c r="D19" s="1099">
        <v>1165</v>
      </c>
      <c r="E19" s="1099">
        <v>1137</v>
      </c>
      <c r="F19" s="1099">
        <v>1235</v>
      </c>
      <c r="G19" s="1100">
        <v>795</v>
      </c>
      <c r="H19" s="1101">
        <v>1099</v>
      </c>
      <c r="I19" s="1101">
        <v>1175</v>
      </c>
      <c r="J19" s="1102">
        <v>1260</v>
      </c>
      <c r="K19" s="1103">
        <f t="shared" si="1"/>
        <v>6.1415220293725099</v>
      </c>
      <c r="L19" s="1104">
        <f t="shared" si="0"/>
        <v>-5.6652360515021485</v>
      </c>
      <c r="M19" s="1104">
        <f t="shared" si="0"/>
        <v>3.3421284080914688</v>
      </c>
      <c r="N19" s="1106">
        <f t="shared" si="0"/>
        <v>2.0242914979757103</v>
      </c>
      <c r="O19" s="1113"/>
      <c r="P19" s="1116"/>
      <c r="Q19" s="1116"/>
      <c r="R19" s="1115"/>
      <c r="S19" s="1185"/>
      <c r="T19" s="1141"/>
      <c r="U19" s="1141"/>
      <c r="V19" s="1105"/>
      <c r="W19" s="1108"/>
      <c r="X19" s="1099"/>
      <c r="Y19" s="1099"/>
      <c r="Z19" s="1099"/>
      <c r="AA19" s="1104"/>
      <c r="AB19" s="1104"/>
      <c r="AC19" s="1104"/>
      <c r="AD19" s="1105"/>
    </row>
    <row r="20" spans="1:30" s="747" customFormat="1" ht="24" customHeight="1" x14ac:dyDescent="0.25">
      <c r="A20" s="1622"/>
      <c r="B20" s="829" t="s">
        <v>1011</v>
      </c>
      <c r="C20" s="1109">
        <v>498</v>
      </c>
      <c r="D20" s="1109">
        <v>820</v>
      </c>
      <c r="E20" s="1109">
        <v>929</v>
      </c>
      <c r="F20" s="1109">
        <v>1164</v>
      </c>
      <c r="G20" s="1110">
        <v>457</v>
      </c>
      <c r="H20" s="1111">
        <v>705</v>
      </c>
      <c r="I20" s="1111">
        <v>875</v>
      </c>
      <c r="J20" s="1112">
        <v>1091</v>
      </c>
      <c r="K20" s="1113">
        <f t="shared" si="1"/>
        <v>-8.232931726907637</v>
      </c>
      <c r="L20" s="1114">
        <f t="shared" si="1"/>
        <v>-14.024390243902445</v>
      </c>
      <c r="M20" s="1114">
        <f t="shared" si="1"/>
        <v>-5.8127018299246487</v>
      </c>
      <c r="N20" s="1117">
        <f t="shared" si="1"/>
        <v>-6.2714776632302431</v>
      </c>
      <c r="O20" s="1113"/>
      <c r="P20" s="1116"/>
      <c r="Q20" s="1116"/>
      <c r="R20" s="1115"/>
      <c r="S20" s="1186"/>
      <c r="T20" s="1142"/>
      <c r="U20" s="1142"/>
      <c r="V20" s="1115"/>
      <c r="W20" s="1118"/>
      <c r="X20" s="1109"/>
      <c r="Y20" s="1109"/>
      <c r="Z20" s="1109"/>
      <c r="AA20" s="1114"/>
      <c r="AB20" s="1114"/>
      <c r="AC20" s="1114"/>
      <c r="AD20" s="1115"/>
    </row>
    <row r="21" spans="1:30" s="747" customFormat="1" ht="24" customHeight="1" thickBot="1" x14ac:dyDescent="0.3">
      <c r="A21" s="1623"/>
      <c r="B21" s="831" t="s">
        <v>1006</v>
      </c>
      <c r="C21" s="1128">
        <f>SUM(C19:C20)</f>
        <v>1247</v>
      </c>
      <c r="D21" s="1128">
        <f t="shared" ref="D21:F21" si="12">SUM(D19:D20)</f>
        <v>1985</v>
      </c>
      <c r="E21" s="1128">
        <f t="shared" si="12"/>
        <v>2066</v>
      </c>
      <c r="F21" s="1128">
        <f t="shared" si="12"/>
        <v>2399</v>
      </c>
      <c r="G21" s="1143">
        <f>SUM(G19:G20)</f>
        <v>1252</v>
      </c>
      <c r="H21" s="1143">
        <f t="shared" ref="H21:J21" si="13">SUM(H19:H20)</f>
        <v>1804</v>
      </c>
      <c r="I21" s="1143">
        <f t="shared" si="13"/>
        <v>2050</v>
      </c>
      <c r="J21" s="1144">
        <f t="shared" si="13"/>
        <v>2351</v>
      </c>
      <c r="K21" s="1145">
        <f t="shared" si="1"/>
        <v>0.40096230954289069</v>
      </c>
      <c r="L21" s="1129">
        <f t="shared" si="1"/>
        <v>-9.1183879093199067</v>
      </c>
      <c r="M21" s="1129">
        <f t="shared" si="1"/>
        <v>-0.77444336882865628</v>
      </c>
      <c r="N21" s="1125">
        <f t="shared" si="1"/>
        <v>-2.000833680700282</v>
      </c>
      <c r="O21" s="1113"/>
      <c r="P21" s="1194"/>
      <c r="Q21" s="1194"/>
      <c r="R21" s="1115"/>
      <c r="S21" s="1188"/>
      <c r="T21" s="1146"/>
      <c r="U21" s="1146"/>
      <c r="V21" s="1126"/>
      <c r="W21" s="1127"/>
      <c r="X21" s="1128"/>
      <c r="Y21" s="1128"/>
      <c r="Z21" s="1128"/>
      <c r="AA21" s="1129"/>
      <c r="AB21" s="1129"/>
      <c r="AC21" s="1129"/>
      <c r="AD21" s="1126"/>
    </row>
    <row r="22" spans="1:30" s="747" customFormat="1" ht="24" customHeight="1" x14ac:dyDescent="0.25">
      <c r="A22" s="1624" t="s">
        <v>393</v>
      </c>
      <c r="B22" s="830" t="s">
        <v>1010</v>
      </c>
      <c r="C22" s="1073">
        <v>89</v>
      </c>
      <c r="D22" s="1073">
        <v>136</v>
      </c>
      <c r="E22" s="1073">
        <v>180</v>
      </c>
      <c r="F22" s="1073">
        <v>217</v>
      </c>
      <c r="G22" s="1130">
        <v>81</v>
      </c>
      <c r="H22" s="1074">
        <v>125</v>
      </c>
      <c r="I22" s="1074">
        <v>180</v>
      </c>
      <c r="J22" s="1131">
        <v>200</v>
      </c>
      <c r="K22" s="1076">
        <f t="shared" si="1"/>
        <v>-8.9887640449438209</v>
      </c>
      <c r="L22" s="1077">
        <f t="shared" si="1"/>
        <v>-8.0882352941176521</v>
      </c>
      <c r="M22" s="1077">
        <f t="shared" si="1"/>
        <v>0</v>
      </c>
      <c r="N22" s="1079">
        <f t="shared" si="1"/>
        <v>-7.834101382488484</v>
      </c>
      <c r="O22" s="1084"/>
      <c r="P22" s="1135"/>
      <c r="Q22" s="1135"/>
      <c r="R22" s="1086"/>
      <c r="S22" s="1182"/>
      <c r="T22" s="1132"/>
      <c r="U22" s="1132"/>
      <c r="V22" s="1078"/>
      <c r="W22" s="1080"/>
      <c r="X22" s="1073"/>
      <c r="Y22" s="1073"/>
      <c r="Z22" s="1073"/>
      <c r="AA22" s="1077"/>
      <c r="AB22" s="1077"/>
      <c r="AC22" s="1077"/>
      <c r="AD22" s="1078"/>
    </row>
    <row r="23" spans="1:30" s="747" customFormat="1" ht="24" customHeight="1" x14ac:dyDescent="0.25">
      <c r="A23" s="1625"/>
      <c r="B23" s="826" t="s">
        <v>1011</v>
      </c>
      <c r="C23" s="1081">
        <v>25</v>
      </c>
      <c r="D23" s="1081">
        <v>53</v>
      </c>
      <c r="E23" s="1081">
        <v>46</v>
      </c>
      <c r="F23" s="1081">
        <v>56</v>
      </c>
      <c r="G23" s="1133">
        <v>27</v>
      </c>
      <c r="H23" s="1082">
        <v>45</v>
      </c>
      <c r="I23" s="1082">
        <v>54</v>
      </c>
      <c r="J23" s="1134">
        <v>51</v>
      </c>
      <c r="K23" s="1084">
        <f t="shared" si="1"/>
        <v>8</v>
      </c>
      <c r="L23" s="1085">
        <f t="shared" si="1"/>
        <v>-15.094339622641513</v>
      </c>
      <c r="M23" s="1085">
        <f t="shared" si="1"/>
        <v>17.391304347826093</v>
      </c>
      <c r="N23" s="1087">
        <f t="shared" si="1"/>
        <v>-8.9285714285714306</v>
      </c>
      <c r="O23" s="1084"/>
      <c r="P23" s="1135"/>
      <c r="Q23" s="1135"/>
      <c r="R23" s="1086"/>
      <c r="S23" s="1183"/>
      <c r="T23" s="1136"/>
      <c r="U23" s="1136"/>
      <c r="V23" s="1086"/>
      <c r="W23" s="1088"/>
      <c r="X23" s="1081"/>
      <c r="Y23" s="1081"/>
      <c r="Z23" s="1081"/>
      <c r="AA23" s="1085"/>
      <c r="AB23" s="1085"/>
      <c r="AC23" s="1085"/>
      <c r="AD23" s="1086"/>
    </row>
    <row r="24" spans="1:30" s="747" customFormat="1" ht="24" customHeight="1" thickBot="1" x14ac:dyDescent="0.3">
      <c r="A24" s="1626"/>
      <c r="B24" s="827" t="s">
        <v>1006</v>
      </c>
      <c r="C24" s="1089">
        <f>SUM(C22:C23)</f>
        <v>114</v>
      </c>
      <c r="D24" s="1089">
        <f t="shared" ref="D24:F24" si="14">SUM(D22:D23)</f>
        <v>189</v>
      </c>
      <c r="E24" s="1089">
        <f t="shared" si="14"/>
        <v>226</v>
      </c>
      <c r="F24" s="1089">
        <f t="shared" si="14"/>
        <v>273</v>
      </c>
      <c r="G24" s="1137">
        <f>SUM(G22:G23)</f>
        <v>108</v>
      </c>
      <c r="H24" s="1137">
        <f t="shared" ref="H24:J24" si="15">SUM(H22:H23)</f>
        <v>170</v>
      </c>
      <c r="I24" s="1137">
        <f t="shared" si="15"/>
        <v>234</v>
      </c>
      <c r="J24" s="1138">
        <f t="shared" si="15"/>
        <v>251</v>
      </c>
      <c r="K24" s="1092">
        <f t="shared" si="1"/>
        <v>-5.2631578947368496</v>
      </c>
      <c r="L24" s="1093">
        <f t="shared" si="1"/>
        <v>-10.052910052910065</v>
      </c>
      <c r="M24" s="1093">
        <f t="shared" si="1"/>
        <v>3.5398230088495666</v>
      </c>
      <c r="N24" s="1173">
        <f t="shared" si="1"/>
        <v>-8.0586080586080584</v>
      </c>
      <c r="O24" s="1084"/>
      <c r="P24" s="1195"/>
      <c r="Q24" s="1195"/>
      <c r="R24" s="1086"/>
      <c r="S24" s="1187"/>
      <c r="T24" s="1139"/>
      <c r="U24" s="1139"/>
      <c r="V24" s="1095"/>
      <c r="W24" s="1096"/>
      <c r="X24" s="1097"/>
      <c r="Y24" s="1097"/>
      <c r="Z24" s="1097"/>
      <c r="AA24" s="1098"/>
      <c r="AB24" s="1098"/>
      <c r="AC24" s="1098"/>
      <c r="AD24" s="1095"/>
    </row>
    <row r="25" spans="1:30" s="747" customFormat="1" ht="24" customHeight="1" x14ac:dyDescent="0.25">
      <c r="A25" s="1621" t="s">
        <v>398</v>
      </c>
      <c r="B25" s="828" t="s">
        <v>1010</v>
      </c>
      <c r="C25" s="1099">
        <v>749</v>
      </c>
      <c r="D25" s="1099">
        <v>1165</v>
      </c>
      <c r="E25" s="1099">
        <v>1137</v>
      </c>
      <c r="F25" s="1099">
        <v>1235</v>
      </c>
      <c r="G25" s="1100">
        <v>795</v>
      </c>
      <c r="H25" s="1101">
        <v>1099</v>
      </c>
      <c r="I25" s="1101">
        <v>1175</v>
      </c>
      <c r="J25" s="1102">
        <v>1260</v>
      </c>
      <c r="K25" s="1103">
        <f t="shared" ref="K25:K27" si="16">SUM(G25/C25)*100-100</f>
        <v>6.1415220293725099</v>
      </c>
      <c r="L25" s="1104">
        <f t="shared" si="1"/>
        <v>-5.6652360515021485</v>
      </c>
      <c r="M25" s="1104">
        <f t="shared" si="1"/>
        <v>3.3421284080914688</v>
      </c>
      <c r="N25" s="1106">
        <f t="shared" si="1"/>
        <v>2.0242914979757103</v>
      </c>
      <c r="O25" s="1113"/>
      <c r="P25" s="1116"/>
      <c r="Q25" s="1116"/>
      <c r="R25" s="1115"/>
      <c r="S25" s="1185"/>
      <c r="T25" s="1141"/>
      <c r="U25" s="1141"/>
      <c r="V25" s="1105"/>
      <c r="W25" s="1108"/>
      <c r="X25" s="1099"/>
      <c r="Y25" s="1099"/>
      <c r="Z25" s="1099"/>
      <c r="AA25" s="1104"/>
      <c r="AB25" s="1104"/>
      <c r="AC25" s="1104"/>
      <c r="AD25" s="1105"/>
    </row>
    <row r="26" spans="1:30" s="747" customFormat="1" ht="24" customHeight="1" x14ac:dyDescent="0.25">
      <c r="A26" s="1622"/>
      <c r="B26" s="829" t="s">
        <v>1011</v>
      </c>
      <c r="C26" s="1109">
        <v>498</v>
      </c>
      <c r="D26" s="1109">
        <v>820</v>
      </c>
      <c r="E26" s="1109">
        <v>929</v>
      </c>
      <c r="F26" s="1109">
        <v>1164</v>
      </c>
      <c r="G26" s="1110">
        <v>457</v>
      </c>
      <c r="H26" s="1111">
        <v>705</v>
      </c>
      <c r="I26" s="1111">
        <v>875</v>
      </c>
      <c r="J26" s="1112">
        <v>1091</v>
      </c>
      <c r="K26" s="1113">
        <f t="shared" si="16"/>
        <v>-8.232931726907637</v>
      </c>
      <c r="L26" s="1114">
        <f t="shared" ref="L26:L27" si="17">SUM(H26/D26)*100-100</f>
        <v>-14.024390243902445</v>
      </c>
      <c r="M26" s="1114">
        <f t="shared" ref="M26:M27" si="18">SUM(I26/E26)*100-100</f>
        <v>-5.8127018299246487</v>
      </c>
      <c r="N26" s="1117">
        <f t="shared" ref="N26:N27" si="19">SUM(J26/F26)*100-100</f>
        <v>-6.2714776632302431</v>
      </c>
      <c r="O26" s="1113"/>
      <c r="P26" s="1116"/>
      <c r="Q26" s="1116"/>
      <c r="R26" s="1115"/>
      <c r="S26" s="1186"/>
      <c r="T26" s="1142"/>
      <c r="U26" s="1142"/>
      <c r="V26" s="1115"/>
      <c r="W26" s="1118"/>
      <c r="X26" s="1109"/>
      <c r="Y26" s="1109"/>
      <c r="Z26" s="1109"/>
      <c r="AA26" s="1114"/>
      <c r="AB26" s="1114"/>
      <c r="AC26" s="1114"/>
      <c r="AD26" s="1115"/>
    </row>
    <row r="27" spans="1:30" s="747" customFormat="1" ht="24" customHeight="1" thickBot="1" x14ac:dyDescent="0.3">
      <c r="A27" s="1623"/>
      <c r="B27" s="831" t="s">
        <v>1006</v>
      </c>
      <c r="C27" s="1128">
        <f>SUM(C25:C26)</f>
        <v>1247</v>
      </c>
      <c r="D27" s="1128">
        <f t="shared" ref="D27:F27" si="20">SUM(D25:D26)</f>
        <v>1985</v>
      </c>
      <c r="E27" s="1128">
        <f t="shared" si="20"/>
        <v>2066</v>
      </c>
      <c r="F27" s="1128">
        <f t="shared" si="20"/>
        <v>2399</v>
      </c>
      <c r="G27" s="1143">
        <f>SUM(G25:G26)</f>
        <v>1252</v>
      </c>
      <c r="H27" s="1143">
        <f t="shared" ref="H27:J27" si="21">SUM(H25:H26)</f>
        <v>1804</v>
      </c>
      <c r="I27" s="1143">
        <f t="shared" si="21"/>
        <v>2050</v>
      </c>
      <c r="J27" s="1144">
        <f t="shared" si="21"/>
        <v>2351</v>
      </c>
      <c r="K27" s="1145">
        <f t="shared" si="16"/>
        <v>0.40096230954289069</v>
      </c>
      <c r="L27" s="1129">
        <f t="shared" si="17"/>
        <v>-9.1183879093199067</v>
      </c>
      <c r="M27" s="1129">
        <f t="shared" si="18"/>
        <v>-0.77444336882865628</v>
      </c>
      <c r="N27" s="1125">
        <f t="shared" si="19"/>
        <v>-2.000833680700282</v>
      </c>
      <c r="O27" s="1113"/>
      <c r="P27" s="1194"/>
      <c r="Q27" s="1194"/>
      <c r="R27" s="1115"/>
      <c r="S27" s="1188"/>
      <c r="T27" s="1146"/>
      <c r="U27" s="1146"/>
      <c r="V27" s="1126"/>
      <c r="W27" s="1127"/>
      <c r="X27" s="1128"/>
      <c r="Y27" s="1128"/>
      <c r="Z27" s="1128"/>
      <c r="AA27" s="1129"/>
      <c r="AB27" s="1129"/>
      <c r="AC27" s="1129"/>
      <c r="AD27" s="1126"/>
    </row>
    <row r="28" spans="1:30" s="747" customFormat="1" ht="24" customHeight="1" x14ac:dyDescent="0.25">
      <c r="A28" s="1628" t="s">
        <v>1009</v>
      </c>
      <c r="B28" s="832" t="s">
        <v>1010</v>
      </c>
      <c r="C28" s="1147">
        <f>SUM(C4,C7,C10,C13,C16,C19,C22)</f>
        <v>13272</v>
      </c>
      <c r="D28" s="1147">
        <f t="shared" ref="D28:F28" si="22">SUM(D4,D7,D10,D13,D16,D19,D22)</f>
        <v>18314</v>
      </c>
      <c r="E28" s="1147">
        <f t="shared" si="22"/>
        <v>16514</v>
      </c>
      <c r="F28" s="1147">
        <f t="shared" si="22"/>
        <v>17990</v>
      </c>
      <c r="G28" s="1148">
        <f>SUM(G4,G7,G10,G13,G16,G19,G22)</f>
        <v>13597</v>
      </c>
      <c r="H28" s="1148">
        <f t="shared" ref="H28:J30" si="23">SUM(H4,H7,H10,H13,H16,H19,H22)</f>
        <v>18647</v>
      </c>
      <c r="I28" s="1148">
        <f t="shared" si="23"/>
        <v>17192</v>
      </c>
      <c r="J28" s="1149">
        <f t="shared" si="23"/>
        <v>17909</v>
      </c>
      <c r="K28" s="1150">
        <f t="shared" si="1"/>
        <v>2.4487643158529266</v>
      </c>
      <c r="L28" s="1151">
        <f t="shared" si="1"/>
        <v>1.8182810964289615</v>
      </c>
      <c r="M28" s="1151">
        <f t="shared" si="1"/>
        <v>4.1056073634492094</v>
      </c>
      <c r="N28" s="1153">
        <f t="shared" si="1"/>
        <v>-0.45025013896608357</v>
      </c>
      <c r="O28" s="1158"/>
      <c r="P28" s="1156"/>
      <c r="Q28" s="1156"/>
      <c r="R28" s="1160"/>
      <c r="S28" s="1189"/>
      <c r="T28" s="1148"/>
      <c r="U28" s="1148"/>
      <c r="V28" s="1152"/>
      <c r="W28" s="1154"/>
      <c r="X28" s="1147"/>
      <c r="Y28" s="1147"/>
      <c r="Z28" s="1147"/>
      <c r="AA28" s="1151"/>
      <c r="AB28" s="1151"/>
      <c r="AC28" s="1151"/>
      <c r="AD28" s="1152"/>
    </row>
    <row r="29" spans="1:30" s="747" customFormat="1" ht="24" customHeight="1" x14ac:dyDescent="0.25">
      <c r="A29" s="1629"/>
      <c r="B29" s="833" t="s">
        <v>1011</v>
      </c>
      <c r="C29" s="1155">
        <f t="shared" ref="C29:G30" si="24">SUM(C5,C8,C11,C14,C17,C20,C23)</f>
        <v>6833</v>
      </c>
      <c r="D29" s="1155">
        <f t="shared" si="24"/>
        <v>9714</v>
      </c>
      <c r="E29" s="1155">
        <f t="shared" si="24"/>
        <v>9347</v>
      </c>
      <c r="F29" s="1155">
        <f t="shared" si="24"/>
        <v>11061</v>
      </c>
      <c r="G29" s="1156">
        <f t="shared" si="24"/>
        <v>6663</v>
      </c>
      <c r="H29" s="1156">
        <f t="shared" si="23"/>
        <v>9361</v>
      </c>
      <c r="I29" s="1156">
        <f t="shared" si="23"/>
        <v>9392</v>
      </c>
      <c r="J29" s="1157">
        <f t="shared" si="23"/>
        <v>10532</v>
      </c>
      <c r="K29" s="1158">
        <f t="shared" si="1"/>
        <v>-2.4879262403044038</v>
      </c>
      <c r="L29" s="1159">
        <f t="shared" si="1"/>
        <v>-3.6339304097179337</v>
      </c>
      <c r="M29" s="1159">
        <f t="shared" si="1"/>
        <v>0.48143789451160046</v>
      </c>
      <c r="N29" s="1161">
        <f t="shared" si="1"/>
        <v>-4.7825693879396027</v>
      </c>
      <c r="O29" s="1158"/>
      <c r="P29" s="1156"/>
      <c r="Q29" s="1156"/>
      <c r="R29" s="1160"/>
      <c r="S29" s="1190"/>
      <c r="T29" s="1156"/>
      <c r="U29" s="1156"/>
      <c r="V29" s="1160"/>
      <c r="W29" s="1162"/>
      <c r="X29" s="1155"/>
      <c r="Y29" s="1155"/>
      <c r="Z29" s="1155"/>
      <c r="AA29" s="1159"/>
      <c r="AB29" s="1159"/>
      <c r="AC29" s="1159"/>
      <c r="AD29" s="1160"/>
    </row>
    <row r="30" spans="1:30" s="747" customFormat="1" ht="24" customHeight="1" thickBot="1" x14ac:dyDescent="0.3">
      <c r="A30" s="1630"/>
      <c r="B30" s="827" t="s">
        <v>1034</v>
      </c>
      <c r="C30" s="1163">
        <f t="shared" si="24"/>
        <v>20105</v>
      </c>
      <c r="D30" s="1163">
        <f t="shared" si="24"/>
        <v>28028</v>
      </c>
      <c r="E30" s="1163">
        <f t="shared" si="24"/>
        <v>25861</v>
      </c>
      <c r="F30" s="1163">
        <f t="shared" si="24"/>
        <v>29051</v>
      </c>
      <c r="G30" s="1164">
        <f t="shared" si="24"/>
        <v>20260</v>
      </c>
      <c r="H30" s="1164">
        <f t="shared" si="23"/>
        <v>28008</v>
      </c>
      <c r="I30" s="1164">
        <f t="shared" si="23"/>
        <v>26584</v>
      </c>
      <c r="J30" s="1165">
        <f t="shared" si="23"/>
        <v>28441</v>
      </c>
      <c r="K30" s="1166">
        <f t="shared" si="1"/>
        <v>0.77095249937826793</v>
      </c>
      <c r="L30" s="1167">
        <f t="shared" si="1"/>
        <v>-7.1357214214359033E-2</v>
      </c>
      <c r="M30" s="1167">
        <f t="shared" si="1"/>
        <v>2.7957155562429818</v>
      </c>
      <c r="N30" s="1175">
        <f t="shared" si="1"/>
        <v>-2.0997556022167885</v>
      </c>
      <c r="O30" s="1198"/>
      <c r="P30" s="1168"/>
      <c r="Q30" s="1168"/>
      <c r="R30" s="1169"/>
      <c r="S30" s="1191"/>
      <c r="T30" s="1168"/>
      <c r="U30" s="1168"/>
      <c r="V30" s="1169"/>
      <c r="W30" s="1170"/>
      <c r="X30" s="1171"/>
      <c r="Y30" s="1171"/>
      <c r="Z30" s="1171"/>
      <c r="AA30" s="1172"/>
      <c r="AB30" s="1172"/>
      <c r="AC30" s="1172"/>
      <c r="AD30" s="1169"/>
    </row>
    <row r="31" spans="1:30" x14ac:dyDescent="0.25">
      <c r="A31" s="1627" t="s">
        <v>647</v>
      </c>
      <c r="B31" s="1627"/>
      <c r="C31" s="1627"/>
      <c r="D31" s="1627"/>
      <c r="E31" s="1627"/>
      <c r="F31" s="1627"/>
      <c r="G31" s="1627"/>
      <c r="S31" s="748"/>
      <c r="T31" s="748"/>
      <c r="U31" s="748"/>
      <c r="V31" s="748"/>
      <c r="W31" s="748"/>
      <c r="X31" s="748"/>
      <c r="Y31" s="748"/>
      <c r="Z31" s="748"/>
      <c r="AA31" s="748"/>
      <c r="AB31" s="748"/>
      <c r="AC31" s="748"/>
      <c r="AD31" s="748"/>
    </row>
  </sheetData>
  <sheetProtection password="CEC5" sheet="1" objects="1" scenarios="1"/>
  <mergeCells count="19">
    <mergeCell ref="A2:B3"/>
    <mergeCell ref="C1:AD1"/>
    <mergeCell ref="C2:F2"/>
    <mergeCell ref="G2:J2"/>
    <mergeCell ref="K2:N2"/>
    <mergeCell ref="O2:R2"/>
    <mergeCell ref="S2:V2"/>
    <mergeCell ref="W2:Z2"/>
    <mergeCell ref="AA2:AD2"/>
    <mergeCell ref="A13:A15"/>
    <mergeCell ref="A10:A12"/>
    <mergeCell ref="A7:A9"/>
    <mergeCell ref="A4:A6"/>
    <mergeCell ref="A31:G31"/>
    <mergeCell ref="A25:A27"/>
    <mergeCell ref="A28:A30"/>
    <mergeCell ref="A22:A24"/>
    <mergeCell ref="A19:A21"/>
    <mergeCell ref="A16:A18"/>
  </mergeCells>
  <pageMargins left="0.31496062992125984" right="0" top="0.15748031496062992" bottom="0" header="0.31496062992125984" footer="0.11811023622047245"/>
  <pageSetup paperSize="9" scale="7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B873F"/>
  </sheetPr>
  <dimension ref="A1:U1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W3" sqref="W3"/>
    </sheetView>
  </sheetViews>
  <sheetFormatPr defaultRowHeight="15" x14ac:dyDescent="0.25"/>
  <cols>
    <col min="1" max="1" width="10.5703125" customWidth="1"/>
    <col min="2" max="2" width="4.7109375" customWidth="1"/>
    <col min="3" max="8" width="9.85546875" bestFit="1" customWidth="1"/>
    <col min="9" max="9" width="7.42578125" bestFit="1" customWidth="1"/>
    <col min="10" max="11" width="8.85546875" bestFit="1" customWidth="1"/>
    <col min="12" max="13" width="7.42578125" bestFit="1" customWidth="1"/>
    <col min="14" max="14" width="8.85546875" bestFit="1" customWidth="1"/>
    <col min="15" max="17" width="5.42578125" bestFit="1" customWidth="1"/>
    <col min="18" max="20" width="4.42578125" bestFit="1" customWidth="1"/>
    <col min="21" max="21" width="3.85546875" bestFit="1" customWidth="1"/>
  </cols>
  <sheetData>
    <row r="1" spans="1:21" ht="36" customHeight="1" thickBot="1" x14ac:dyDescent="0.3">
      <c r="A1" s="1651" t="s">
        <v>653</v>
      </c>
      <c r="B1" s="183"/>
      <c r="C1" s="1665" t="s">
        <v>654</v>
      </c>
      <c r="D1" s="1665"/>
      <c r="E1" s="1665"/>
      <c r="F1" s="1665"/>
      <c r="G1" s="1665"/>
      <c r="H1" s="1665"/>
      <c r="I1" s="1665"/>
      <c r="J1" s="1665"/>
      <c r="K1" s="1665"/>
      <c r="L1" s="1665"/>
      <c r="M1" s="1665"/>
      <c r="N1" s="1665"/>
      <c r="O1" s="1665"/>
      <c r="P1" s="1665"/>
      <c r="Q1" s="1665"/>
      <c r="R1" s="1665"/>
      <c r="S1" s="1665"/>
      <c r="T1" s="1665"/>
      <c r="U1" s="1666"/>
    </row>
    <row r="2" spans="1:21" ht="39" customHeight="1" x14ac:dyDescent="0.25">
      <c r="A2" s="1652"/>
      <c r="B2" s="1653" t="s">
        <v>655</v>
      </c>
      <c r="C2" s="1654" t="s">
        <v>656</v>
      </c>
      <c r="D2" s="1655"/>
      <c r="E2" s="1656"/>
      <c r="F2" s="1657" t="s">
        <v>657</v>
      </c>
      <c r="G2" s="1658"/>
      <c r="H2" s="1659"/>
      <c r="I2" s="1660" t="s">
        <v>658</v>
      </c>
      <c r="J2" s="1661"/>
      <c r="K2" s="1662"/>
      <c r="L2" s="1668" t="s">
        <v>659</v>
      </c>
      <c r="M2" s="1669"/>
      <c r="N2" s="1670"/>
      <c r="O2" s="1657" t="s">
        <v>660</v>
      </c>
      <c r="P2" s="1658"/>
      <c r="Q2" s="1659"/>
      <c r="R2" s="1660" t="s">
        <v>661</v>
      </c>
      <c r="S2" s="1661"/>
      <c r="T2" s="1662"/>
      <c r="U2" s="1667" t="s">
        <v>662</v>
      </c>
    </row>
    <row r="3" spans="1:21" ht="30.75" customHeight="1" thickBot="1" x14ac:dyDescent="0.3">
      <c r="A3" s="1652"/>
      <c r="B3" s="1653"/>
      <c r="C3" s="168" t="s">
        <v>425</v>
      </c>
      <c r="D3" s="169" t="s">
        <v>426</v>
      </c>
      <c r="E3" s="170" t="s">
        <v>428</v>
      </c>
      <c r="F3" s="171" t="s">
        <v>425</v>
      </c>
      <c r="G3" s="172" t="s">
        <v>426</v>
      </c>
      <c r="H3" s="173" t="s">
        <v>428</v>
      </c>
      <c r="I3" s="174" t="s">
        <v>425</v>
      </c>
      <c r="J3" s="175" t="s">
        <v>426</v>
      </c>
      <c r="K3" s="176" t="s">
        <v>428</v>
      </c>
      <c r="L3" s="177" t="s">
        <v>425</v>
      </c>
      <c r="M3" s="178" t="s">
        <v>426</v>
      </c>
      <c r="N3" s="179" t="s">
        <v>428</v>
      </c>
      <c r="O3" s="171" t="s">
        <v>425</v>
      </c>
      <c r="P3" s="172" t="s">
        <v>426</v>
      </c>
      <c r="Q3" s="173" t="s">
        <v>428</v>
      </c>
      <c r="R3" s="174" t="s">
        <v>425</v>
      </c>
      <c r="S3" s="175" t="s">
        <v>426</v>
      </c>
      <c r="T3" s="176" t="s">
        <v>428</v>
      </c>
      <c r="U3" s="1667"/>
    </row>
    <row r="4" spans="1:21" ht="43.5" customHeight="1" x14ac:dyDescent="0.25">
      <c r="A4" s="185" t="s">
        <v>663</v>
      </c>
      <c r="B4" s="1663">
        <v>2012</v>
      </c>
      <c r="C4" s="190">
        <v>33998532</v>
      </c>
      <c r="D4" s="186">
        <v>33878847</v>
      </c>
      <c r="E4" s="191">
        <v>67877379</v>
      </c>
      <c r="F4" s="192">
        <v>32628320</v>
      </c>
      <c r="G4" s="187">
        <v>30719323</v>
      </c>
      <c r="H4" s="191">
        <v>63347643</v>
      </c>
      <c r="I4" s="192">
        <v>475068</v>
      </c>
      <c r="J4" s="187">
        <v>2313689</v>
      </c>
      <c r="K4" s="191">
        <v>2788757</v>
      </c>
      <c r="L4" s="192">
        <v>895144</v>
      </c>
      <c r="M4" s="187">
        <v>845835</v>
      </c>
      <c r="N4" s="191">
        <v>1740979</v>
      </c>
      <c r="O4" s="193">
        <v>98.564896136915053</v>
      </c>
      <c r="P4" s="188">
        <v>92.995827931161713</v>
      </c>
      <c r="Q4" s="194">
        <v>95.783325067587583</v>
      </c>
      <c r="R4" s="193">
        <v>1.4351038630849506</v>
      </c>
      <c r="S4" s="188">
        <v>7.0041720688382885</v>
      </c>
      <c r="T4" s="194">
        <v>4.2166749324124089</v>
      </c>
      <c r="U4" s="189">
        <v>0</v>
      </c>
    </row>
    <row r="5" spans="1:21" ht="43.5" customHeight="1" thickBot="1" x14ac:dyDescent="0.3">
      <c r="A5" s="184" t="s">
        <v>664</v>
      </c>
      <c r="B5" s="1664"/>
      <c r="C5" s="697">
        <v>166313</v>
      </c>
      <c r="D5" s="698">
        <v>169450</v>
      </c>
      <c r="E5" s="699">
        <v>335763</v>
      </c>
      <c r="F5" s="697">
        <v>161450</v>
      </c>
      <c r="G5" s="698">
        <v>151365</v>
      </c>
      <c r="H5" s="699">
        <v>312815</v>
      </c>
      <c r="I5" s="697">
        <v>2610</v>
      </c>
      <c r="J5" s="698">
        <v>16241</v>
      </c>
      <c r="K5" s="699">
        <v>18851</v>
      </c>
      <c r="L5" s="697">
        <v>2253</v>
      </c>
      <c r="M5" s="698">
        <v>1844</v>
      </c>
      <c r="N5" s="699">
        <v>4097</v>
      </c>
      <c r="O5" s="700">
        <v>98.409118615140798</v>
      </c>
      <c r="P5" s="701">
        <v>90.310012768039329</v>
      </c>
      <c r="Q5" s="702">
        <v>94.316269982452226</v>
      </c>
      <c r="R5" s="700">
        <v>1.5908813848591978</v>
      </c>
      <c r="S5" s="701">
        <v>9.6899872319606697</v>
      </c>
      <c r="T5" s="702">
        <v>5.6837300175477736</v>
      </c>
      <c r="U5" s="703">
        <v>47</v>
      </c>
    </row>
    <row r="6" spans="1:21" ht="43.5" customHeight="1" x14ac:dyDescent="0.25">
      <c r="A6" s="185" t="s">
        <v>663</v>
      </c>
      <c r="B6" s="1663">
        <v>2013</v>
      </c>
      <c r="C6" s="190">
        <v>34421110</v>
      </c>
      <c r="D6" s="186">
        <v>34314035</v>
      </c>
      <c r="E6" s="191">
        <v>68735145</v>
      </c>
      <c r="F6" s="192">
        <v>33098329</v>
      </c>
      <c r="G6" s="187">
        <v>31275805</v>
      </c>
      <c r="H6" s="191">
        <v>64374134</v>
      </c>
      <c r="I6" s="192">
        <v>449328</v>
      </c>
      <c r="J6" s="187">
        <v>2205315</v>
      </c>
      <c r="K6" s="191">
        <v>2654643</v>
      </c>
      <c r="L6" s="192">
        <v>873453</v>
      </c>
      <c r="M6" s="187">
        <v>832915</v>
      </c>
      <c r="N6" s="191">
        <v>1706368</v>
      </c>
      <c r="O6" s="193">
        <v>98.660627774988868</v>
      </c>
      <c r="P6" s="188">
        <v>93.41325797942244</v>
      </c>
      <c r="Q6" s="194">
        <v>96.039547312641545</v>
      </c>
      <c r="R6" s="193">
        <v>1.3393722250111237</v>
      </c>
      <c r="S6" s="188">
        <v>6.5867420205775673</v>
      </c>
      <c r="T6" s="194">
        <v>3.9604526873584462</v>
      </c>
      <c r="U6" s="189">
        <v>0</v>
      </c>
    </row>
    <row r="7" spans="1:21" ht="43.5" customHeight="1" thickBot="1" x14ac:dyDescent="0.3">
      <c r="A7" s="184" t="s">
        <v>664</v>
      </c>
      <c r="B7" s="1664"/>
      <c r="C7" s="697">
        <v>167412</v>
      </c>
      <c r="D7" s="698">
        <v>170445</v>
      </c>
      <c r="E7" s="699">
        <v>337857</v>
      </c>
      <c r="F7" s="697">
        <v>162586</v>
      </c>
      <c r="G7" s="698">
        <v>152848</v>
      </c>
      <c r="H7" s="699">
        <v>315434</v>
      </c>
      <c r="I7" s="697">
        <v>2463</v>
      </c>
      <c r="J7" s="698">
        <v>15598</v>
      </c>
      <c r="K7" s="699">
        <v>18061</v>
      </c>
      <c r="L7" s="697">
        <v>2363</v>
      </c>
      <c r="M7" s="698">
        <v>1999</v>
      </c>
      <c r="N7" s="699">
        <v>4362</v>
      </c>
      <c r="O7" s="700">
        <v>98.507715890432536</v>
      </c>
      <c r="P7" s="701">
        <v>90.740059128741564</v>
      </c>
      <c r="Q7" s="702">
        <v>94.584326601598221</v>
      </c>
      <c r="R7" s="700">
        <v>1.4922841095674619</v>
      </c>
      <c r="S7" s="701">
        <v>9.2599408712584452</v>
      </c>
      <c r="T7" s="702">
        <v>5.4156733984017755</v>
      </c>
      <c r="U7" s="703">
        <v>49</v>
      </c>
    </row>
    <row r="8" spans="1:21" ht="43.5" customHeight="1" x14ac:dyDescent="0.25">
      <c r="A8" s="185" t="s">
        <v>663</v>
      </c>
      <c r="B8" s="1663">
        <v>2014</v>
      </c>
      <c r="C8" s="190">
        <v>34878159</v>
      </c>
      <c r="D8" s="186">
        <v>34779572</v>
      </c>
      <c r="E8" s="191">
        <v>69657731</v>
      </c>
      <c r="F8" s="192">
        <v>33967372</v>
      </c>
      <c r="G8" s="187">
        <v>32098958</v>
      </c>
      <c r="H8" s="191">
        <v>66066330</v>
      </c>
      <c r="I8" s="192">
        <v>454760</v>
      </c>
      <c r="J8" s="187">
        <v>2208336</v>
      </c>
      <c r="K8" s="191">
        <v>2663096</v>
      </c>
      <c r="L8" s="192">
        <v>456027</v>
      </c>
      <c r="M8" s="187">
        <v>472278</v>
      </c>
      <c r="N8" s="191">
        <v>928305</v>
      </c>
      <c r="O8" s="193">
        <v>98.678873231907886</v>
      </c>
      <c r="P8" s="188">
        <v>93.563071456466375</v>
      </c>
      <c r="Q8" s="194">
        <v>96.125246266424512</v>
      </c>
      <c r="R8" s="193">
        <v>1.3211267680921102</v>
      </c>
      <c r="S8" s="188">
        <v>6.4369285435336296</v>
      </c>
      <c r="T8" s="194">
        <v>3.8747537335754845</v>
      </c>
      <c r="U8" s="189">
        <v>0</v>
      </c>
    </row>
    <row r="9" spans="1:21" ht="43.5" customHeight="1" thickBot="1" x14ac:dyDescent="0.3">
      <c r="A9" s="184" t="s">
        <v>664</v>
      </c>
      <c r="B9" s="1664"/>
      <c r="C9" s="697">
        <v>167680</v>
      </c>
      <c r="D9" s="698">
        <v>171417</v>
      </c>
      <c r="E9" s="699">
        <v>339097</v>
      </c>
      <c r="F9" s="697">
        <v>163534</v>
      </c>
      <c r="G9" s="698">
        <v>154671</v>
      </c>
      <c r="H9" s="699">
        <v>318205</v>
      </c>
      <c r="I9" s="697">
        <v>2395</v>
      </c>
      <c r="J9" s="698">
        <v>15171</v>
      </c>
      <c r="K9" s="699">
        <v>17566</v>
      </c>
      <c r="L9" s="697">
        <v>1751</v>
      </c>
      <c r="M9" s="698">
        <v>1575</v>
      </c>
      <c r="N9" s="699">
        <v>3326</v>
      </c>
      <c r="O9" s="700">
        <v>98.556611562776851</v>
      </c>
      <c r="P9" s="701">
        <v>91.067580457130745</v>
      </c>
      <c r="Q9" s="702">
        <v>94.768458264710176</v>
      </c>
      <c r="R9" s="700">
        <v>1.4433884372231496</v>
      </c>
      <c r="S9" s="701">
        <v>8.9324195428692548</v>
      </c>
      <c r="T9" s="702">
        <v>5.2315417352898255</v>
      </c>
      <c r="U9" s="703">
        <v>48</v>
      </c>
    </row>
    <row r="10" spans="1:21" ht="43.5" customHeight="1" x14ac:dyDescent="0.25">
      <c r="A10" s="185" t="s">
        <v>663</v>
      </c>
      <c r="B10" s="1663">
        <v>2015</v>
      </c>
      <c r="C10" s="190">
        <v>35304074</v>
      </c>
      <c r="D10" s="186">
        <v>35193709</v>
      </c>
      <c r="E10" s="191">
        <v>70497783</v>
      </c>
      <c r="F10" s="192">
        <v>34554358</v>
      </c>
      <c r="G10" s="187">
        <v>32701639</v>
      </c>
      <c r="H10" s="191">
        <v>67255997</v>
      </c>
      <c r="I10" s="192">
        <v>452277</v>
      </c>
      <c r="J10" s="187">
        <v>2191867</v>
      </c>
      <c r="K10" s="191">
        <v>2644144</v>
      </c>
      <c r="L10" s="192">
        <v>297439</v>
      </c>
      <c r="M10" s="187">
        <v>300203</v>
      </c>
      <c r="N10" s="191">
        <v>597642</v>
      </c>
      <c r="O10" s="193">
        <v>98.708024921561304</v>
      </c>
      <c r="P10" s="188">
        <v>93.718409952843373</v>
      </c>
      <c r="Q10" s="194">
        <v>96.217255126853033</v>
      </c>
      <c r="R10" s="193">
        <v>1.2919750784387016</v>
      </c>
      <c r="S10" s="188">
        <v>6.2815900471566248</v>
      </c>
      <c r="T10" s="194">
        <v>3.7827448731469655</v>
      </c>
      <c r="U10" s="189">
        <v>0</v>
      </c>
    </row>
    <row r="11" spans="1:21" ht="43.5" customHeight="1" thickBot="1" x14ac:dyDescent="0.3">
      <c r="A11" s="184" t="s">
        <v>664</v>
      </c>
      <c r="B11" s="1664"/>
      <c r="C11" s="697">
        <v>168856</v>
      </c>
      <c r="D11" s="698">
        <v>171564</v>
      </c>
      <c r="E11" s="699">
        <v>340420</v>
      </c>
      <c r="F11" s="697">
        <v>164835</v>
      </c>
      <c r="G11" s="698">
        <v>155380</v>
      </c>
      <c r="H11" s="699">
        <v>320215</v>
      </c>
      <c r="I11" s="697">
        <v>2348</v>
      </c>
      <c r="J11" s="698">
        <v>14722</v>
      </c>
      <c r="K11" s="699">
        <v>17070</v>
      </c>
      <c r="L11" s="697">
        <v>1673</v>
      </c>
      <c r="M11" s="698">
        <v>1462</v>
      </c>
      <c r="N11" s="699">
        <v>3135</v>
      </c>
      <c r="O11" s="700">
        <v>98.595550983054494</v>
      </c>
      <c r="P11" s="701">
        <v>91.345192884269437</v>
      </c>
      <c r="Q11" s="702">
        <v>94.938998176616224</v>
      </c>
      <c r="R11" s="700">
        <v>1.4044490169455028</v>
      </c>
      <c r="S11" s="701">
        <v>8.6548071157305611</v>
      </c>
      <c r="T11" s="702">
        <v>5.0610018233837852</v>
      </c>
      <c r="U11" s="703">
        <v>48</v>
      </c>
    </row>
    <row r="12" spans="1:21" ht="43.5" customHeight="1" x14ac:dyDescent="0.25">
      <c r="A12" s="185" t="s">
        <v>663</v>
      </c>
      <c r="B12" s="1663">
        <v>2016</v>
      </c>
      <c r="C12" s="190">
        <v>35721318</v>
      </c>
      <c r="D12" s="186">
        <v>35627578</v>
      </c>
      <c r="E12" s="191">
        <v>71348896</v>
      </c>
      <c r="F12" s="192">
        <v>35085812</v>
      </c>
      <c r="G12" s="187">
        <v>33284335</v>
      </c>
      <c r="H12" s="191">
        <v>68370147</v>
      </c>
      <c r="I12" s="192">
        <v>396138</v>
      </c>
      <c r="J12" s="187">
        <v>2086294</v>
      </c>
      <c r="K12" s="191">
        <v>2482432</v>
      </c>
      <c r="L12" s="192">
        <v>239368</v>
      </c>
      <c r="M12" s="187">
        <v>256949</v>
      </c>
      <c r="N12" s="191">
        <v>496317</v>
      </c>
      <c r="O12" s="193">
        <v>98.883550650401119</v>
      </c>
      <c r="P12" s="188">
        <v>94.101620301974279</v>
      </c>
      <c r="Q12" s="194">
        <v>96.496342073871446</v>
      </c>
      <c r="R12" s="193">
        <v>1.1164493495988805</v>
      </c>
      <c r="S12" s="188">
        <v>5.8983796980257264</v>
      </c>
      <c r="T12" s="194">
        <v>3.5036579261285601</v>
      </c>
      <c r="U12" s="189">
        <v>0</v>
      </c>
    </row>
    <row r="13" spans="1:21" ht="43.5" customHeight="1" thickBot="1" x14ac:dyDescent="0.3">
      <c r="A13" s="184" t="s">
        <v>664</v>
      </c>
      <c r="B13" s="1664"/>
      <c r="C13" s="697">
        <v>172322</v>
      </c>
      <c r="D13" s="698">
        <v>176112</v>
      </c>
      <c r="E13" s="699">
        <v>348434</v>
      </c>
      <c r="F13" s="697">
        <v>168674</v>
      </c>
      <c r="G13" s="698">
        <v>160701</v>
      </c>
      <c r="H13" s="699">
        <v>329375</v>
      </c>
      <c r="I13" s="697">
        <v>2044</v>
      </c>
      <c r="J13" s="698">
        <v>13968</v>
      </c>
      <c r="K13" s="699">
        <v>16012</v>
      </c>
      <c r="L13" s="697">
        <v>1604</v>
      </c>
      <c r="M13" s="698">
        <v>1443</v>
      </c>
      <c r="N13" s="699">
        <v>3047</v>
      </c>
      <c r="O13" s="700">
        <v>98.80270387422533</v>
      </c>
      <c r="P13" s="701">
        <v>92.003160263126261</v>
      </c>
      <c r="Q13" s="702">
        <v>95.364040916421288</v>
      </c>
      <c r="R13" s="700">
        <v>1.1972961257746693</v>
      </c>
      <c r="S13" s="701">
        <v>7.9968397368737438</v>
      </c>
      <c r="T13" s="702">
        <v>4.6359590835787108</v>
      </c>
      <c r="U13" s="703">
        <v>47</v>
      </c>
    </row>
    <row r="15" spans="1:21" x14ac:dyDescent="0.25">
      <c r="A15" s="1597" t="s">
        <v>647</v>
      </c>
      <c r="B15" s="1597"/>
      <c r="C15" s="1597"/>
      <c r="D15" s="1597"/>
      <c r="E15" s="1597"/>
      <c r="F15" s="1597"/>
      <c r="G15" s="1597"/>
    </row>
  </sheetData>
  <sheetProtection password="CEC5" sheet="1" objects="1" scenarios="1"/>
  <mergeCells count="16">
    <mergeCell ref="I2:K2"/>
    <mergeCell ref="B12:B13"/>
    <mergeCell ref="C1:U1"/>
    <mergeCell ref="B10:B11"/>
    <mergeCell ref="U2:U3"/>
    <mergeCell ref="B4:B5"/>
    <mergeCell ref="B6:B7"/>
    <mergeCell ref="B8:B9"/>
    <mergeCell ref="L2:N2"/>
    <mergeCell ref="O2:Q2"/>
    <mergeCell ref="R2:T2"/>
    <mergeCell ref="A15:G15"/>
    <mergeCell ref="A1:A3"/>
    <mergeCell ref="B2:B3"/>
    <mergeCell ref="C2:E2"/>
    <mergeCell ref="F2:H2"/>
  </mergeCells>
  <pageMargins left="0.31496062992125984" right="0.11811023622047245" top="0.19685039370078741" bottom="0" header="0.31496062992125984" footer="0.31496062992125984"/>
  <pageSetup paperSize="9" scale="91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052B8"/>
  </sheetPr>
  <dimension ref="A1:AF20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4.42578125" defaultRowHeight="15" x14ac:dyDescent="0.25"/>
  <cols>
    <col min="1" max="1" width="12.28515625" style="182" customWidth="1"/>
    <col min="2" max="2" width="7.5703125" style="182" customWidth="1"/>
    <col min="3" max="3" width="5.42578125" style="182" customWidth="1"/>
    <col min="4" max="4" width="5.5703125" style="182" customWidth="1"/>
    <col min="5" max="6" width="5.42578125" style="182" customWidth="1"/>
    <col min="7" max="7" width="5.5703125" style="182" customWidth="1"/>
    <col min="8" max="8" width="5.7109375" style="182" customWidth="1"/>
    <col min="9" max="9" width="5.42578125" style="182" customWidth="1"/>
    <col min="10" max="10" width="5.5703125" style="182" customWidth="1"/>
    <col min="11" max="11" width="5.42578125" style="182" customWidth="1"/>
    <col min="12" max="13" width="5.7109375" style="182" customWidth="1"/>
    <col min="14" max="14" width="5.5703125" style="182" customWidth="1"/>
    <col min="15" max="17" width="4.5703125" style="182" customWidth="1"/>
    <col min="18" max="21" width="5.5703125" style="182" customWidth="1"/>
    <col min="22" max="22" width="6.7109375" style="182" customWidth="1"/>
    <col min="23" max="24" width="5.42578125" style="182" customWidth="1"/>
    <col min="25" max="25" width="5.5703125" style="182" customWidth="1"/>
    <col min="26" max="29" width="5.42578125" style="182" customWidth="1"/>
    <col min="30" max="32" width="4.5703125" style="182" customWidth="1"/>
    <col min="33" max="16384" width="4.42578125" style="182"/>
  </cols>
  <sheetData>
    <row r="1" spans="1:32" ht="24" customHeight="1" thickBot="1" x14ac:dyDescent="0.3">
      <c r="A1" s="1680" t="s">
        <v>674</v>
      </c>
      <c r="B1" s="1683" t="s">
        <v>675</v>
      </c>
      <c r="C1" s="1686">
        <v>2016</v>
      </c>
      <c r="D1" s="1687"/>
      <c r="E1" s="1687"/>
      <c r="F1" s="1687"/>
      <c r="G1" s="1687"/>
      <c r="H1" s="1687"/>
      <c r="I1" s="1687"/>
      <c r="J1" s="1687"/>
      <c r="K1" s="1687"/>
      <c r="L1" s="1687"/>
      <c r="M1" s="1687"/>
      <c r="N1" s="1687"/>
      <c r="O1" s="1687"/>
      <c r="P1" s="1687"/>
      <c r="Q1" s="1688"/>
      <c r="R1" s="1689">
        <v>2015</v>
      </c>
      <c r="S1" s="1690"/>
      <c r="T1" s="1690"/>
      <c r="U1" s="1690"/>
      <c r="V1" s="1690"/>
      <c r="W1" s="1690"/>
      <c r="X1" s="1690"/>
      <c r="Y1" s="1690"/>
      <c r="Z1" s="1690"/>
      <c r="AA1" s="1690"/>
      <c r="AB1" s="1690"/>
      <c r="AC1" s="1690"/>
      <c r="AD1" s="1690"/>
      <c r="AE1" s="1690"/>
      <c r="AF1" s="1691"/>
    </row>
    <row r="2" spans="1:32" ht="32.25" customHeight="1" x14ac:dyDescent="0.25">
      <c r="A2" s="1681"/>
      <c r="B2" s="1684"/>
      <c r="C2" s="1692" t="s">
        <v>676</v>
      </c>
      <c r="D2" s="1693"/>
      <c r="E2" s="1694"/>
      <c r="F2" s="1692" t="s">
        <v>677</v>
      </c>
      <c r="G2" s="1693"/>
      <c r="H2" s="1695"/>
      <c r="I2" s="1692" t="s">
        <v>678</v>
      </c>
      <c r="J2" s="1693"/>
      <c r="K2" s="1695"/>
      <c r="L2" s="1692" t="s">
        <v>679</v>
      </c>
      <c r="M2" s="1693"/>
      <c r="N2" s="1695"/>
      <c r="O2" s="1692" t="s">
        <v>680</v>
      </c>
      <c r="P2" s="1693"/>
      <c r="Q2" s="1695"/>
      <c r="R2" s="1674" t="s">
        <v>676</v>
      </c>
      <c r="S2" s="1675"/>
      <c r="T2" s="1696"/>
      <c r="U2" s="1674" t="s">
        <v>677</v>
      </c>
      <c r="V2" s="1675"/>
      <c r="W2" s="1676"/>
      <c r="X2" s="1674" t="s">
        <v>678</v>
      </c>
      <c r="Y2" s="1675"/>
      <c r="Z2" s="1676"/>
      <c r="AA2" s="1674" t="s">
        <v>679</v>
      </c>
      <c r="AB2" s="1675"/>
      <c r="AC2" s="1676"/>
      <c r="AD2" s="1674" t="s">
        <v>680</v>
      </c>
      <c r="AE2" s="1675"/>
      <c r="AF2" s="1676"/>
    </row>
    <row r="3" spans="1:32" ht="24.75" customHeight="1" thickBot="1" x14ac:dyDescent="0.3">
      <c r="A3" s="1682"/>
      <c r="B3" s="1685"/>
      <c r="C3" s="552" t="s">
        <v>425</v>
      </c>
      <c r="D3" s="553" t="s">
        <v>426</v>
      </c>
      <c r="E3" s="554" t="s">
        <v>428</v>
      </c>
      <c r="F3" s="552" t="s">
        <v>425</v>
      </c>
      <c r="G3" s="553" t="s">
        <v>426</v>
      </c>
      <c r="H3" s="554" t="s">
        <v>428</v>
      </c>
      <c r="I3" s="552" t="s">
        <v>425</v>
      </c>
      <c r="J3" s="553" t="s">
        <v>426</v>
      </c>
      <c r="K3" s="554" t="s">
        <v>428</v>
      </c>
      <c r="L3" s="552" t="s">
        <v>425</v>
      </c>
      <c r="M3" s="553" t="s">
        <v>426</v>
      </c>
      <c r="N3" s="554" t="s">
        <v>428</v>
      </c>
      <c r="O3" s="552" t="s">
        <v>425</v>
      </c>
      <c r="P3" s="553" t="s">
        <v>426</v>
      </c>
      <c r="Q3" s="554" t="s">
        <v>428</v>
      </c>
      <c r="R3" s="518" t="s">
        <v>425</v>
      </c>
      <c r="S3" s="519" t="s">
        <v>426</v>
      </c>
      <c r="T3" s="520" t="s">
        <v>428</v>
      </c>
      <c r="U3" s="518" t="s">
        <v>425</v>
      </c>
      <c r="V3" s="519" t="s">
        <v>426</v>
      </c>
      <c r="W3" s="520" t="s">
        <v>428</v>
      </c>
      <c r="X3" s="518" t="s">
        <v>425</v>
      </c>
      <c r="Y3" s="519" t="s">
        <v>426</v>
      </c>
      <c r="Z3" s="520" t="s">
        <v>428</v>
      </c>
      <c r="AA3" s="518" t="s">
        <v>425</v>
      </c>
      <c r="AB3" s="519" t="s">
        <v>426</v>
      </c>
      <c r="AC3" s="520" t="s">
        <v>428</v>
      </c>
      <c r="AD3" s="518" t="s">
        <v>425</v>
      </c>
      <c r="AE3" s="519" t="s">
        <v>426</v>
      </c>
      <c r="AF3" s="520" t="s">
        <v>428</v>
      </c>
    </row>
    <row r="4" spans="1:32" ht="37.5" customHeight="1" x14ac:dyDescent="0.25">
      <c r="A4" s="1671" t="s">
        <v>681</v>
      </c>
      <c r="B4" s="588" t="s">
        <v>682</v>
      </c>
      <c r="C4" s="589">
        <v>8499</v>
      </c>
      <c r="D4" s="590">
        <v>8304</v>
      </c>
      <c r="E4" s="591">
        <f>SUM(C4:D4)</f>
        <v>16803</v>
      </c>
      <c r="F4" s="589">
        <v>3343</v>
      </c>
      <c r="G4" s="590">
        <v>3250</v>
      </c>
      <c r="H4" s="591">
        <v>6593</v>
      </c>
      <c r="I4" s="589">
        <v>2802</v>
      </c>
      <c r="J4" s="590">
        <v>2772</v>
      </c>
      <c r="K4" s="591">
        <v>5574</v>
      </c>
      <c r="L4" s="592">
        <f>SUM(F4/C4)*100</f>
        <v>39.334039298741033</v>
      </c>
      <c r="M4" s="593">
        <f t="shared" ref="M4:N11" si="0">SUM(G4/D4)*100</f>
        <v>39.137764932562618</v>
      </c>
      <c r="N4" s="594">
        <f t="shared" si="0"/>
        <v>39.237041004582515</v>
      </c>
      <c r="O4" s="592">
        <f>SUM(I4/C4)*100</f>
        <v>32.968584539357572</v>
      </c>
      <c r="P4" s="593">
        <f t="shared" ref="P4:Q11" si="1">SUM(J4/D4)*100</f>
        <v>33.381502890173408</v>
      </c>
      <c r="Q4" s="594">
        <f t="shared" si="1"/>
        <v>33.172647741474734</v>
      </c>
      <c r="R4" s="623">
        <v>8588</v>
      </c>
      <c r="S4" s="624">
        <v>8331</v>
      </c>
      <c r="T4" s="625">
        <f>SUM(R4:S4)</f>
        <v>16919</v>
      </c>
      <c r="U4" s="623">
        <v>3234</v>
      </c>
      <c r="V4" s="624">
        <v>2799</v>
      </c>
      <c r="W4" s="625">
        <f>SUM(U4:V4)</f>
        <v>6033</v>
      </c>
      <c r="X4" s="623">
        <v>2774</v>
      </c>
      <c r="Y4" s="624">
        <v>2461</v>
      </c>
      <c r="Z4" s="625">
        <f>SUM(X4:Y4)</f>
        <v>5235</v>
      </c>
      <c r="AA4" s="626">
        <f>SUM(U4/R4)*100</f>
        <v>37.657196087564046</v>
      </c>
      <c r="AB4" s="627">
        <f t="shared" ref="AB4:AC11" si="2">SUM(V4/S4)*100</f>
        <v>33.597407274036726</v>
      </c>
      <c r="AC4" s="628">
        <f t="shared" si="2"/>
        <v>35.658135823630239</v>
      </c>
      <c r="AD4" s="626">
        <f>SUM(X4/R4)*100</f>
        <v>32.30088495575221</v>
      </c>
      <c r="AE4" s="627">
        <f t="shared" ref="AE4:AF11" si="3">SUM(Y4/S4)*100</f>
        <v>29.54027127595727</v>
      </c>
      <c r="AF4" s="628">
        <f t="shared" si="3"/>
        <v>30.941545008570248</v>
      </c>
    </row>
    <row r="5" spans="1:32" ht="37.5" customHeight="1" x14ac:dyDescent="0.25">
      <c r="A5" s="1672"/>
      <c r="B5" s="555" t="s">
        <v>683</v>
      </c>
      <c r="C5" s="556">
        <v>5875</v>
      </c>
      <c r="D5" s="557">
        <v>5810</v>
      </c>
      <c r="E5" s="558">
        <f t="shared" ref="E5:E11" si="4">SUM(C5:D5)</f>
        <v>11685</v>
      </c>
      <c r="F5" s="556">
        <v>2973</v>
      </c>
      <c r="G5" s="557">
        <v>2914</v>
      </c>
      <c r="H5" s="558">
        <f>SUM(F5:G5)</f>
        <v>5887</v>
      </c>
      <c r="I5" s="556">
        <v>2539</v>
      </c>
      <c r="J5" s="557">
        <v>2531</v>
      </c>
      <c r="K5" s="558">
        <f>SUM(I5:J5)</f>
        <v>5070</v>
      </c>
      <c r="L5" s="559">
        <f t="shared" ref="L5:L11" si="5">SUM(F5/C5)*100</f>
        <v>50.60425531914894</v>
      </c>
      <c r="M5" s="560">
        <f t="shared" si="0"/>
        <v>50.154905335628229</v>
      </c>
      <c r="N5" s="561">
        <f t="shared" si="0"/>
        <v>50.380830124090714</v>
      </c>
      <c r="O5" s="559">
        <f t="shared" ref="O5:O11" si="6">SUM(I5/C5)*100</f>
        <v>43.217021276595744</v>
      </c>
      <c r="P5" s="560">
        <f t="shared" si="1"/>
        <v>43.562822719449223</v>
      </c>
      <c r="Q5" s="561">
        <f t="shared" si="1"/>
        <v>43.388960205391527</v>
      </c>
      <c r="R5" s="521">
        <v>6008</v>
      </c>
      <c r="S5" s="522">
        <v>5806</v>
      </c>
      <c r="T5" s="523">
        <f t="shared" ref="T5:T11" si="7">SUM(R5:S5)</f>
        <v>11814</v>
      </c>
      <c r="U5" s="521">
        <v>2947</v>
      </c>
      <c r="V5" s="522">
        <v>2545</v>
      </c>
      <c r="W5" s="523">
        <f t="shared" ref="W5:W10" si="8">SUM(U5:V5)</f>
        <v>5492</v>
      </c>
      <c r="X5" s="521">
        <v>2575</v>
      </c>
      <c r="Y5" s="522">
        <v>2262</v>
      </c>
      <c r="Z5" s="523">
        <f t="shared" ref="Z5:Z11" si="9">SUM(X5:Y5)</f>
        <v>4837</v>
      </c>
      <c r="AA5" s="524">
        <f t="shared" ref="AA5:AA11" si="10">SUM(U5/R5)*100</f>
        <v>49.05126498002663</v>
      </c>
      <c r="AB5" s="525">
        <f t="shared" si="2"/>
        <v>43.833964863933858</v>
      </c>
      <c r="AC5" s="526">
        <f t="shared" si="2"/>
        <v>46.487218554257659</v>
      </c>
      <c r="AD5" s="524">
        <f t="shared" ref="AD5:AD11" si="11">SUM(X5/R5)*100</f>
        <v>42.859520639147803</v>
      </c>
      <c r="AE5" s="525">
        <f t="shared" si="3"/>
        <v>38.959696865311741</v>
      </c>
      <c r="AF5" s="526">
        <f t="shared" si="3"/>
        <v>40.942949043507703</v>
      </c>
    </row>
    <row r="6" spans="1:32" ht="37.5" customHeight="1" thickBot="1" x14ac:dyDescent="0.3">
      <c r="A6" s="1673"/>
      <c r="B6" s="595" t="s">
        <v>684</v>
      </c>
      <c r="C6" s="596">
        <v>2464</v>
      </c>
      <c r="D6" s="597">
        <v>2501</v>
      </c>
      <c r="E6" s="598">
        <f t="shared" si="4"/>
        <v>4965</v>
      </c>
      <c r="F6" s="596">
        <v>1991</v>
      </c>
      <c r="G6" s="597">
        <v>1859</v>
      </c>
      <c r="H6" s="598">
        <f t="shared" ref="H6:H11" si="12">SUM(F6:G6)</f>
        <v>3850</v>
      </c>
      <c r="I6" s="596">
        <v>1557</v>
      </c>
      <c r="J6" s="597">
        <v>1476</v>
      </c>
      <c r="K6" s="598">
        <f t="shared" ref="K6:K11" si="13">SUM(I6:J6)</f>
        <v>3033</v>
      </c>
      <c r="L6" s="599">
        <f t="shared" si="5"/>
        <v>80.803571428571431</v>
      </c>
      <c r="M6" s="600">
        <f t="shared" si="0"/>
        <v>74.330267892842855</v>
      </c>
      <c r="N6" s="601">
        <f t="shared" si="0"/>
        <v>77.542799597180263</v>
      </c>
      <c r="O6" s="599">
        <f t="shared" si="6"/>
        <v>63.189935064935064</v>
      </c>
      <c r="P6" s="600">
        <f t="shared" si="1"/>
        <v>59.016393442622949</v>
      </c>
      <c r="Q6" s="601">
        <f t="shared" si="1"/>
        <v>61.087613293051355</v>
      </c>
      <c r="R6" s="629">
        <v>2679</v>
      </c>
      <c r="S6" s="630">
        <v>2444</v>
      </c>
      <c r="T6" s="631">
        <f t="shared" si="7"/>
        <v>5123</v>
      </c>
      <c r="U6" s="629">
        <v>1989</v>
      </c>
      <c r="V6" s="630">
        <v>1629</v>
      </c>
      <c r="W6" s="631">
        <f t="shared" si="8"/>
        <v>3618</v>
      </c>
      <c r="X6" s="629">
        <v>1617</v>
      </c>
      <c r="Y6" s="630">
        <v>1346</v>
      </c>
      <c r="Z6" s="631">
        <f t="shared" si="9"/>
        <v>2963</v>
      </c>
      <c r="AA6" s="632">
        <f t="shared" si="10"/>
        <v>74.244120940649495</v>
      </c>
      <c r="AB6" s="633">
        <f t="shared" si="2"/>
        <v>66.653027823240592</v>
      </c>
      <c r="AC6" s="634">
        <f t="shared" si="2"/>
        <v>70.622682022252576</v>
      </c>
      <c r="AD6" s="632">
        <f t="shared" si="11"/>
        <v>60.358342665173566</v>
      </c>
      <c r="AE6" s="633">
        <f t="shared" si="3"/>
        <v>55.073649754500821</v>
      </c>
      <c r="AF6" s="634">
        <f t="shared" si="3"/>
        <v>57.837204762834283</v>
      </c>
    </row>
    <row r="7" spans="1:32" ht="37.5" customHeight="1" thickBot="1" x14ac:dyDescent="0.3">
      <c r="A7" s="695" t="s">
        <v>529</v>
      </c>
      <c r="B7" s="562" t="s">
        <v>685</v>
      </c>
      <c r="C7" s="563">
        <v>15348</v>
      </c>
      <c r="D7" s="564">
        <v>14329</v>
      </c>
      <c r="E7" s="565">
        <f t="shared" si="4"/>
        <v>29677</v>
      </c>
      <c r="F7" s="563">
        <v>14652</v>
      </c>
      <c r="G7" s="564">
        <v>13720</v>
      </c>
      <c r="H7" s="565">
        <f t="shared" si="12"/>
        <v>28372</v>
      </c>
      <c r="I7" s="563">
        <v>14146</v>
      </c>
      <c r="J7" s="564">
        <v>13266</v>
      </c>
      <c r="K7" s="565">
        <f t="shared" si="13"/>
        <v>27412</v>
      </c>
      <c r="L7" s="566">
        <f t="shared" si="5"/>
        <v>95.465207193119625</v>
      </c>
      <c r="M7" s="567">
        <f t="shared" si="0"/>
        <v>95.749877870053737</v>
      </c>
      <c r="N7" s="568">
        <f t="shared" si="0"/>
        <v>95.602655254911213</v>
      </c>
      <c r="O7" s="566">
        <f t="shared" si="6"/>
        <v>92.168360698462337</v>
      </c>
      <c r="P7" s="567">
        <f t="shared" si="1"/>
        <v>92.581478121292477</v>
      </c>
      <c r="Q7" s="568">
        <f t="shared" si="1"/>
        <v>92.367826936684978</v>
      </c>
      <c r="R7" s="527">
        <v>15030</v>
      </c>
      <c r="S7" s="528">
        <v>14302</v>
      </c>
      <c r="T7" s="529">
        <f t="shared" si="7"/>
        <v>29332</v>
      </c>
      <c r="U7" s="527">
        <v>14558</v>
      </c>
      <c r="V7" s="530">
        <v>13949</v>
      </c>
      <c r="W7" s="529">
        <f t="shared" si="8"/>
        <v>28507</v>
      </c>
      <c r="X7" s="527">
        <v>14055</v>
      </c>
      <c r="Y7" s="528">
        <v>13514</v>
      </c>
      <c r="Z7" s="529">
        <f t="shared" si="9"/>
        <v>27569</v>
      </c>
      <c r="AA7" s="531">
        <f t="shared" si="10"/>
        <v>96.859614105123086</v>
      </c>
      <c r="AB7" s="532">
        <f t="shared" si="2"/>
        <v>97.531813732345128</v>
      </c>
      <c r="AC7" s="533">
        <f t="shared" si="2"/>
        <v>97.187372153279696</v>
      </c>
      <c r="AD7" s="531">
        <f t="shared" si="11"/>
        <v>93.512974051896208</v>
      </c>
      <c r="AE7" s="532">
        <f t="shared" si="3"/>
        <v>94.4902810795693</v>
      </c>
      <c r="AF7" s="533">
        <f t="shared" si="3"/>
        <v>93.989499522705572</v>
      </c>
    </row>
    <row r="8" spans="1:32" ht="37.5" customHeight="1" thickBot="1" x14ac:dyDescent="0.3">
      <c r="A8" s="695" t="s">
        <v>530</v>
      </c>
      <c r="B8" s="602" t="s">
        <v>686</v>
      </c>
      <c r="C8" s="603">
        <v>13243</v>
      </c>
      <c r="D8" s="604">
        <v>12618</v>
      </c>
      <c r="E8" s="605">
        <f t="shared" si="4"/>
        <v>25861</v>
      </c>
      <c r="F8" s="603">
        <v>13399</v>
      </c>
      <c r="G8" s="604">
        <v>13012</v>
      </c>
      <c r="H8" s="605">
        <f>SUM(F8:G8)</f>
        <v>26411</v>
      </c>
      <c r="I8" s="603">
        <v>12256</v>
      </c>
      <c r="J8" s="604">
        <v>11709</v>
      </c>
      <c r="K8" s="605">
        <f t="shared" si="13"/>
        <v>23965</v>
      </c>
      <c r="L8" s="592">
        <f t="shared" si="5"/>
        <v>101.17798082005586</v>
      </c>
      <c r="M8" s="593">
        <f t="shared" si="0"/>
        <v>103.12252337929941</v>
      </c>
      <c r="N8" s="594">
        <f t="shared" si="0"/>
        <v>102.12675457252234</v>
      </c>
      <c r="O8" s="592">
        <f t="shared" si="6"/>
        <v>92.547005965415693</v>
      </c>
      <c r="P8" s="593">
        <f t="shared" si="1"/>
        <v>92.796005706134096</v>
      </c>
      <c r="Q8" s="594">
        <f t="shared" si="1"/>
        <v>92.668496964541205</v>
      </c>
      <c r="R8" s="635">
        <v>13511</v>
      </c>
      <c r="S8" s="636">
        <v>12882</v>
      </c>
      <c r="T8" s="625">
        <f t="shared" si="7"/>
        <v>26393</v>
      </c>
      <c r="U8" s="635">
        <v>13703</v>
      </c>
      <c r="V8" s="637">
        <v>13236</v>
      </c>
      <c r="W8" s="625">
        <f t="shared" si="8"/>
        <v>26939</v>
      </c>
      <c r="X8" s="635">
        <v>12535</v>
      </c>
      <c r="Y8" s="636">
        <v>11900</v>
      </c>
      <c r="Z8" s="625">
        <f t="shared" si="9"/>
        <v>24435</v>
      </c>
      <c r="AA8" s="626">
        <f t="shared" si="10"/>
        <v>101.42106431796314</v>
      </c>
      <c r="AB8" s="627">
        <f t="shared" si="2"/>
        <v>102.74802049371216</v>
      </c>
      <c r="AC8" s="628">
        <f t="shared" si="2"/>
        <v>102.06873034516728</v>
      </c>
      <c r="AD8" s="626">
        <f t="shared" si="11"/>
        <v>92.776256383687354</v>
      </c>
      <c r="AE8" s="627">
        <f t="shared" si="3"/>
        <v>92.376960099363444</v>
      </c>
      <c r="AF8" s="628">
        <f t="shared" si="3"/>
        <v>92.581366271359826</v>
      </c>
    </row>
    <row r="9" spans="1:32" ht="37.5" customHeight="1" thickBot="1" x14ac:dyDescent="0.3">
      <c r="A9" s="695" t="s">
        <v>687</v>
      </c>
      <c r="B9" s="569" t="s">
        <v>688</v>
      </c>
      <c r="C9" s="563">
        <v>14789</v>
      </c>
      <c r="D9" s="564">
        <v>14262</v>
      </c>
      <c r="E9" s="565">
        <f t="shared" si="4"/>
        <v>29051</v>
      </c>
      <c r="F9" s="563">
        <v>14839</v>
      </c>
      <c r="G9" s="564">
        <v>14188</v>
      </c>
      <c r="H9" s="565">
        <f>SUM(F9:G9)</f>
        <v>29027</v>
      </c>
      <c r="I9" s="563">
        <v>10922</v>
      </c>
      <c r="J9" s="564">
        <v>10880</v>
      </c>
      <c r="K9" s="565">
        <f t="shared" si="13"/>
        <v>21802</v>
      </c>
      <c r="L9" s="566">
        <f t="shared" si="5"/>
        <v>100.33808912029212</v>
      </c>
      <c r="M9" s="567">
        <f t="shared" si="0"/>
        <v>99.481138690225777</v>
      </c>
      <c r="N9" s="568">
        <f t="shared" si="0"/>
        <v>99.917386664830815</v>
      </c>
      <c r="O9" s="566">
        <f t="shared" si="6"/>
        <v>73.85218743660829</v>
      </c>
      <c r="P9" s="567">
        <f t="shared" si="1"/>
        <v>76.28663581545365</v>
      </c>
      <c r="Q9" s="568">
        <f t="shared" si="1"/>
        <v>75.047330556607349</v>
      </c>
      <c r="R9" s="527">
        <v>15068</v>
      </c>
      <c r="S9" s="528">
        <v>14434</v>
      </c>
      <c r="T9" s="529">
        <f t="shared" si="7"/>
        <v>29502</v>
      </c>
      <c r="U9" s="527">
        <v>13962</v>
      </c>
      <c r="V9" s="530">
        <v>13518</v>
      </c>
      <c r="W9" s="529">
        <f>SUM(U9:V9)</f>
        <v>27480</v>
      </c>
      <c r="X9" s="527">
        <v>10729</v>
      </c>
      <c r="Y9" s="528">
        <v>10635</v>
      </c>
      <c r="Z9" s="529">
        <f t="shared" si="9"/>
        <v>21364</v>
      </c>
      <c r="AA9" s="531">
        <f t="shared" si="10"/>
        <v>92.659941598088665</v>
      </c>
      <c r="AB9" s="532">
        <f t="shared" si="2"/>
        <v>93.65387280033255</v>
      </c>
      <c r="AC9" s="533">
        <f t="shared" si="2"/>
        <v>93.14622737441529</v>
      </c>
      <c r="AD9" s="531">
        <f t="shared" si="11"/>
        <v>71.203875763206796</v>
      </c>
      <c r="AE9" s="532">
        <f t="shared" si="3"/>
        <v>73.680199528890128</v>
      </c>
      <c r="AF9" s="533">
        <f t="shared" si="3"/>
        <v>72.415429462409335</v>
      </c>
    </row>
    <row r="10" spans="1:32" ht="37.5" customHeight="1" thickBot="1" x14ac:dyDescent="0.3">
      <c r="A10" s="695" t="s">
        <v>689</v>
      </c>
      <c r="B10" s="602" t="s">
        <v>688</v>
      </c>
      <c r="C10" s="603">
        <v>14789</v>
      </c>
      <c r="D10" s="604">
        <v>14262</v>
      </c>
      <c r="E10" s="605">
        <f t="shared" si="4"/>
        <v>29051</v>
      </c>
      <c r="F10" s="603">
        <v>8192</v>
      </c>
      <c r="G10" s="604">
        <v>8206</v>
      </c>
      <c r="H10" s="605">
        <f t="shared" si="12"/>
        <v>16398</v>
      </c>
      <c r="I10" s="603">
        <v>5068</v>
      </c>
      <c r="J10" s="604">
        <v>5761</v>
      </c>
      <c r="K10" s="605">
        <f t="shared" si="13"/>
        <v>10829</v>
      </c>
      <c r="L10" s="592">
        <f t="shared" si="5"/>
        <v>55.39252146865914</v>
      </c>
      <c r="M10" s="593">
        <f t="shared" si="0"/>
        <v>57.537512270368808</v>
      </c>
      <c r="N10" s="594">
        <f t="shared" si="0"/>
        <v>56.445561254345812</v>
      </c>
      <c r="O10" s="592">
        <f t="shared" si="6"/>
        <v>34.268713232808167</v>
      </c>
      <c r="P10" s="593">
        <f t="shared" si="1"/>
        <v>40.394054129855562</v>
      </c>
      <c r="Q10" s="594">
        <f t="shared" si="1"/>
        <v>37.275825272796112</v>
      </c>
      <c r="R10" s="635">
        <v>15068</v>
      </c>
      <c r="S10" s="636">
        <v>14434</v>
      </c>
      <c r="T10" s="625">
        <f t="shared" si="7"/>
        <v>29502</v>
      </c>
      <c r="U10" s="635">
        <v>7285</v>
      </c>
      <c r="V10" s="637">
        <v>7475</v>
      </c>
      <c r="W10" s="625">
        <f t="shared" si="8"/>
        <v>14760</v>
      </c>
      <c r="X10" s="635">
        <v>4779</v>
      </c>
      <c r="Y10" s="636">
        <v>5454</v>
      </c>
      <c r="Z10" s="625">
        <f t="shared" si="9"/>
        <v>10233</v>
      </c>
      <c r="AA10" s="626">
        <f t="shared" si="10"/>
        <v>48.347491372444921</v>
      </c>
      <c r="AB10" s="627">
        <f t="shared" si="2"/>
        <v>51.787446307329922</v>
      </c>
      <c r="AC10" s="628">
        <f t="shared" si="2"/>
        <v>50.030506406345332</v>
      </c>
      <c r="AD10" s="626">
        <f t="shared" si="11"/>
        <v>31.716219803557205</v>
      </c>
      <c r="AE10" s="627">
        <f t="shared" si="3"/>
        <v>37.785783566578914</v>
      </c>
      <c r="AF10" s="628">
        <f t="shared" si="3"/>
        <v>34.685784014643076</v>
      </c>
    </row>
    <row r="11" spans="1:32" ht="37.5" customHeight="1" thickBot="1" x14ac:dyDescent="0.3">
      <c r="A11" s="696" t="s">
        <v>690</v>
      </c>
      <c r="B11" s="570" t="s">
        <v>688</v>
      </c>
      <c r="C11" s="563">
        <v>14789</v>
      </c>
      <c r="D11" s="564">
        <v>14262</v>
      </c>
      <c r="E11" s="565">
        <f t="shared" si="4"/>
        <v>29051</v>
      </c>
      <c r="F11" s="563">
        <v>6647</v>
      </c>
      <c r="G11" s="564">
        <v>5982</v>
      </c>
      <c r="H11" s="565">
        <f t="shared" si="12"/>
        <v>12629</v>
      </c>
      <c r="I11" s="563">
        <v>5854</v>
      </c>
      <c r="J11" s="564">
        <v>5119</v>
      </c>
      <c r="K11" s="565">
        <f t="shared" si="13"/>
        <v>10973</v>
      </c>
      <c r="L11" s="571">
        <f t="shared" si="5"/>
        <v>44.94556765163297</v>
      </c>
      <c r="M11" s="572">
        <f t="shared" si="0"/>
        <v>41.943626419856962</v>
      </c>
      <c r="N11" s="573">
        <f t="shared" si="0"/>
        <v>43.47182541048501</v>
      </c>
      <c r="O11" s="571">
        <f t="shared" si="6"/>
        <v>39.583474203800122</v>
      </c>
      <c r="P11" s="572">
        <f t="shared" si="1"/>
        <v>35.892581685598088</v>
      </c>
      <c r="Q11" s="573">
        <f t="shared" si="1"/>
        <v>37.77150528381123</v>
      </c>
      <c r="R11" s="534">
        <v>15068</v>
      </c>
      <c r="S11" s="535">
        <v>14434</v>
      </c>
      <c r="T11" s="536">
        <f t="shared" si="7"/>
        <v>29502</v>
      </c>
      <c r="U11" s="534">
        <v>6677</v>
      </c>
      <c r="V11" s="537">
        <v>6043</v>
      </c>
      <c r="W11" s="536">
        <v>12720</v>
      </c>
      <c r="X11" s="534">
        <v>5950</v>
      </c>
      <c r="Y11" s="535">
        <v>5181</v>
      </c>
      <c r="Z11" s="536">
        <f t="shared" si="9"/>
        <v>11131</v>
      </c>
      <c r="AA11" s="538">
        <f t="shared" si="10"/>
        <v>44.312450225643744</v>
      </c>
      <c r="AB11" s="539">
        <f t="shared" si="2"/>
        <v>41.866426493002635</v>
      </c>
      <c r="AC11" s="540">
        <f t="shared" si="2"/>
        <v>43.115720968069958</v>
      </c>
      <c r="AD11" s="538">
        <f t="shared" si="11"/>
        <v>39.487655959649587</v>
      </c>
      <c r="AE11" s="539">
        <f t="shared" si="3"/>
        <v>35.894415962311207</v>
      </c>
      <c r="AF11" s="540">
        <f t="shared" si="3"/>
        <v>37.729645447766252</v>
      </c>
    </row>
    <row r="12" spans="1:32" ht="37.5" customHeight="1" thickBot="1" x14ac:dyDescent="0.35">
      <c r="A12" s="10"/>
      <c r="B12" s="10"/>
      <c r="C12" s="1677">
        <v>2017</v>
      </c>
      <c r="D12" s="1678"/>
      <c r="E12" s="1678"/>
      <c r="F12" s="1678"/>
      <c r="G12" s="1678"/>
      <c r="H12" s="1678"/>
      <c r="I12" s="1678"/>
      <c r="J12" s="1678"/>
      <c r="K12" s="1678"/>
      <c r="L12" s="1678"/>
      <c r="M12" s="1678"/>
      <c r="N12" s="1678"/>
      <c r="O12" s="1678"/>
      <c r="P12" s="1678"/>
      <c r="Q12" s="1679"/>
      <c r="R12" s="1677">
        <v>2018</v>
      </c>
      <c r="S12" s="1678"/>
      <c r="T12" s="1678"/>
      <c r="U12" s="1678"/>
      <c r="V12" s="1678"/>
      <c r="W12" s="1678"/>
      <c r="X12" s="1678"/>
      <c r="Y12" s="1678"/>
      <c r="Z12" s="1678"/>
      <c r="AA12" s="1678"/>
      <c r="AB12" s="1678"/>
      <c r="AC12" s="1678"/>
      <c r="AD12" s="1678"/>
      <c r="AE12" s="1678"/>
      <c r="AF12" s="1679"/>
    </row>
    <row r="13" spans="1:32" ht="37.5" customHeight="1" x14ac:dyDescent="0.25">
      <c r="A13" s="1671" t="s">
        <v>681</v>
      </c>
      <c r="B13" s="574" t="s">
        <v>682</v>
      </c>
      <c r="C13" s="575">
        <v>8497</v>
      </c>
      <c r="D13" s="576">
        <v>8214</v>
      </c>
      <c r="E13" s="577">
        <v>16711</v>
      </c>
      <c r="F13" s="575">
        <v>3618</v>
      </c>
      <c r="G13" s="576">
        <v>3443</v>
      </c>
      <c r="H13" s="577">
        <v>7061</v>
      </c>
      <c r="I13" s="575">
        <v>3064</v>
      </c>
      <c r="J13" s="576">
        <v>2968</v>
      </c>
      <c r="K13" s="578">
        <v>6032</v>
      </c>
      <c r="L13" s="566">
        <v>42.58</v>
      </c>
      <c r="M13" s="567">
        <v>41.92</v>
      </c>
      <c r="N13" s="568">
        <v>42.25</v>
      </c>
      <c r="O13" s="566">
        <v>36.06</v>
      </c>
      <c r="P13" s="567">
        <v>36.130000000000003</v>
      </c>
      <c r="Q13" s="568">
        <v>36.1</v>
      </c>
      <c r="R13" s="541"/>
      <c r="S13" s="542"/>
      <c r="T13" s="542"/>
      <c r="U13" s="542"/>
      <c r="V13" s="542"/>
      <c r="W13" s="542"/>
      <c r="X13" s="542"/>
      <c r="Y13" s="542"/>
      <c r="Z13" s="542"/>
      <c r="AA13" s="532"/>
      <c r="AB13" s="532"/>
      <c r="AC13" s="532"/>
      <c r="AD13" s="532"/>
      <c r="AE13" s="532"/>
      <c r="AF13" s="533"/>
    </row>
    <row r="14" spans="1:32" ht="37.5" customHeight="1" x14ac:dyDescent="0.25">
      <c r="A14" s="1672"/>
      <c r="B14" s="606" t="s">
        <v>683</v>
      </c>
      <c r="C14" s="607">
        <v>5882</v>
      </c>
      <c r="D14" s="608">
        <v>5692</v>
      </c>
      <c r="E14" s="609">
        <v>11574</v>
      </c>
      <c r="F14" s="607">
        <v>3223</v>
      </c>
      <c r="G14" s="608">
        <v>3105</v>
      </c>
      <c r="H14" s="609">
        <v>6328</v>
      </c>
      <c r="I14" s="607">
        <v>2795</v>
      </c>
      <c r="J14" s="608">
        <v>2723</v>
      </c>
      <c r="K14" s="610">
        <v>5518</v>
      </c>
      <c r="L14" s="611">
        <v>54.79</v>
      </c>
      <c r="M14" s="612">
        <v>55.55</v>
      </c>
      <c r="N14" s="613">
        <v>54.67</v>
      </c>
      <c r="O14" s="611">
        <v>47.52</v>
      </c>
      <c r="P14" s="612">
        <v>47.84</v>
      </c>
      <c r="Q14" s="613">
        <v>47.68</v>
      </c>
      <c r="R14" s="638"/>
      <c r="S14" s="639"/>
      <c r="T14" s="639"/>
      <c r="U14" s="639"/>
      <c r="V14" s="639"/>
      <c r="W14" s="639"/>
      <c r="X14" s="639"/>
      <c r="Y14" s="639"/>
      <c r="Z14" s="639"/>
      <c r="AA14" s="640"/>
      <c r="AB14" s="640"/>
      <c r="AC14" s="640"/>
      <c r="AD14" s="640"/>
      <c r="AE14" s="640"/>
      <c r="AF14" s="641"/>
    </row>
    <row r="15" spans="1:32" ht="37.5" customHeight="1" thickBot="1" x14ac:dyDescent="0.3">
      <c r="A15" s="1673"/>
      <c r="B15" s="579" t="s">
        <v>684</v>
      </c>
      <c r="C15" s="580">
        <v>2543</v>
      </c>
      <c r="D15" s="581">
        <v>2490</v>
      </c>
      <c r="E15" s="582">
        <v>5033</v>
      </c>
      <c r="F15" s="580">
        <v>2076</v>
      </c>
      <c r="G15" s="581">
        <v>1978</v>
      </c>
      <c r="H15" s="582">
        <v>4054</v>
      </c>
      <c r="I15" s="580">
        <v>1648</v>
      </c>
      <c r="J15" s="581">
        <v>1596</v>
      </c>
      <c r="K15" s="1199">
        <v>3244</v>
      </c>
      <c r="L15" s="583">
        <v>81.64</v>
      </c>
      <c r="M15" s="584">
        <v>79.44</v>
      </c>
      <c r="N15" s="585">
        <v>80.55</v>
      </c>
      <c r="O15" s="583">
        <v>64.81</v>
      </c>
      <c r="P15" s="584">
        <v>64.099999999999994</v>
      </c>
      <c r="Q15" s="585">
        <v>64.45</v>
      </c>
      <c r="R15" s="543"/>
      <c r="S15" s="544"/>
      <c r="T15" s="545"/>
      <c r="U15" s="544"/>
      <c r="V15" s="544"/>
      <c r="W15" s="545"/>
      <c r="X15" s="544"/>
      <c r="Y15" s="544"/>
      <c r="Z15" s="545"/>
      <c r="AA15" s="546"/>
      <c r="AB15" s="546"/>
      <c r="AC15" s="546"/>
      <c r="AD15" s="546"/>
      <c r="AE15" s="546"/>
      <c r="AF15" s="547"/>
    </row>
    <row r="16" spans="1:32" ht="37.5" customHeight="1" thickBot="1" x14ac:dyDescent="0.3">
      <c r="A16" s="696" t="s">
        <v>529</v>
      </c>
      <c r="B16" s="614" t="s">
        <v>685</v>
      </c>
      <c r="C16" s="603">
        <v>13984</v>
      </c>
      <c r="D16" s="604">
        <v>13292</v>
      </c>
      <c r="E16" s="605">
        <v>27276</v>
      </c>
      <c r="F16" s="603">
        <v>12981</v>
      </c>
      <c r="G16" s="604">
        <v>12334</v>
      </c>
      <c r="H16" s="622">
        <v>25315</v>
      </c>
      <c r="I16" s="603">
        <v>12436</v>
      </c>
      <c r="J16" s="604">
        <v>11829</v>
      </c>
      <c r="K16" s="605">
        <v>24265</v>
      </c>
      <c r="L16" s="615">
        <v>92.83</v>
      </c>
      <c r="M16" s="616">
        <v>92.79</v>
      </c>
      <c r="N16" s="617">
        <v>92.81</v>
      </c>
      <c r="O16" s="618">
        <v>88.93</v>
      </c>
      <c r="P16" s="616">
        <v>88.99</v>
      </c>
      <c r="Q16" s="619">
        <v>88.96</v>
      </c>
      <c r="R16" s="642"/>
      <c r="S16" s="643"/>
      <c r="T16" s="644"/>
      <c r="U16" s="643"/>
      <c r="V16" s="645"/>
      <c r="W16" s="644"/>
      <c r="X16" s="643"/>
      <c r="Y16" s="643"/>
      <c r="Z16" s="644"/>
      <c r="AA16" s="646"/>
      <c r="AB16" s="646"/>
      <c r="AC16" s="646"/>
      <c r="AD16" s="646"/>
      <c r="AE16" s="646"/>
      <c r="AF16" s="647"/>
    </row>
    <row r="17" spans="1:32" ht="37.5" customHeight="1" thickBot="1" x14ac:dyDescent="0.3">
      <c r="A17" s="696" t="s">
        <v>530</v>
      </c>
      <c r="B17" s="570" t="s">
        <v>686</v>
      </c>
      <c r="C17" s="563">
        <v>13361</v>
      </c>
      <c r="D17" s="564">
        <v>12610</v>
      </c>
      <c r="E17" s="565">
        <v>25971</v>
      </c>
      <c r="F17" s="586">
        <v>14441</v>
      </c>
      <c r="G17" s="564">
        <v>13799</v>
      </c>
      <c r="H17" s="587">
        <v>28240</v>
      </c>
      <c r="I17" s="563">
        <v>13430</v>
      </c>
      <c r="J17" s="564">
        <v>12722</v>
      </c>
      <c r="K17" s="565">
        <v>26152</v>
      </c>
      <c r="L17" s="571">
        <v>101.48</v>
      </c>
      <c r="M17" s="572">
        <v>103.18</v>
      </c>
      <c r="N17" s="573">
        <v>102.3</v>
      </c>
      <c r="O17" s="571">
        <v>94.38</v>
      </c>
      <c r="P17" s="572">
        <v>95.12</v>
      </c>
      <c r="Q17" s="573">
        <v>94.74</v>
      </c>
      <c r="R17" s="548"/>
      <c r="S17" s="549"/>
      <c r="T17" s="535"/>
      <c r="U17" s="550"/>
      <c r="V17" s="537"/>
      <c r="W17" s="551"/>
      <c r="X17" s="535"/>
      <c r="Y17" s="535"/>
      <c r="Z17" s="551"/>
      <c r="AA17" s="539"/>
      <c r="AB17" s="539"/>
      <c r="AC17" s="539"/>
      <c r="AD17" s="539"/>
      <c r="AE17" s="539"/>
      <c r="AF17" s="540"/>
    </row>
    <row r="18" spans="1:32" ht="37.5" customHeight="1" thickBot="1" x14ac:dyDescent="0.3">
      <c r="A18" s="696" t="s">
        <v>687</v>
      </c>
      <c r="B18" s="620" t="s">
        <v>688</v>
      </c>
      <c r="C18" s="603">
        <v>14131</v>
      </c>
      <c r="D18" s="604">
        <v>13760</v>
      </c>
      <c r="E18" s="605">
        <v>27891</v>
      </c>
      <c r="F18" s="621">
        <v>15675</v>
      </c>
      <c r="G18" s="604">
        <v>13679</v>
      </c>
      <c r="H18" s="622">
        <v>29354</v>
      </c>
      <c r="I18" s="603">
        <v>12516</v>
      </c>
      <c r="J18" s="604">
        <v>11191</v>
      </c>
      <c r="K18" s="605">
        <v>23707</v>
      </c>
      <c r="L18" s="615">
        <v>110.93</v>
      </c>
      <c r="M18" s="616">
        <v>99.41</v>
      </c>
      <c r="N18" s="617">
        <v>105.25</v>
      </c>
      <c r="O18" s="615">
        <v>88.57</v>
      </c>
      <c r="P18" s="616">
        <v>81.33</v>
      </c>
      <c r="Q18" s="617">
        <v>85</v>
      </c>
      <c r="R18" s="642"/>
      <c r="S18" s="643"/>
      <c r="T18" s="648"/>
      <c r="U18" s="643"/>
      <c r="V18" s="649"/>
      <c r="W18" s="644"/>
      <c r="X18" s="643"/>
      <c r="Y18" s="643"/>
      <c r="Z18" s="644"/>
      <c r="AA18" s="646"/>
      <c r="AB18" s="646"/>
      <c r="AC18" s="646"/>
      <c r="AD18" s="646"/>
      <c r="AE18" s="646"/>
      <c r="AF18" s="647"/>
    </row>
    <row r="19" spans="1:32" ht="37.5" customHeight="1" thickBot="1" x14ac:dyDescent="0.3">
      <c r="A19" s="696" t="s">
        <v>689</v>
      </c>
      <c r="B19" s="570" t="s">
        <v>688</v>
      </c>
      <c r="C19" s="563">
        <v>14131</v>
      </c>
      <c r="D19" s="564">
        <v>13760</v>
      </c>
      <c r="E19" s="565">
        <v>27891</v>
      </c>
      <c r="F19" s="586">
        <v>7830</v>
      </c>
      <c r="G19" s="564">
        <v>8380</v>
      </c>
      <c r="H19" s="587">
        <v>16210</v>
      </c>
      <c r="I19" s="563">
        <v>5502</v>
      </c>
      <c r="J19" s="564">
        <v>6506</v>
      </c>
      <c r="K19" s="565">
        <v>12008</v>
      </c>
      <c r="L19" s="571">
        <v>55.41</v>
      </c>
      <c r="M19" s="572">
        <v>60.9</v>
      </c>
      <c r="N19" s="573">
        <v>58.12</v>
      </c>
      <c r="O19" s="571">
        <v>38.94</v>
      </c>
      <c r="P19" s="572">
        <v>47.28</v>
      </c>
      <c r="Q19" s="573">
        <v>43.05</v>
      </c>
      <c r="R19" s="548"/>
      <c r="S19" s="535"/>
      <c r="T19" s="549"/>
      <c r="U19" s="535"/>
      <c r="V19" s="550"/>
      <c r="W19" s="551"/>
      <c r="X19" s="535"/>
      <c r="Y19" s="535"/>
      <c r="Z19" s="551"/>
      <c r="AA19" s="539"/>
      <c r="AB19" s="539"/>
      <c r="AC19" s="539"/>
      <c r="AD19" s="539"/>
      <c r="AE19" s="539"/>
      <c r="AF19" s="540"/>
    </row>
    <row r="20" spans="1:32" ht="37.5" customHeight="1" thickBot="1" x14ac:dyDescent="0.3">
      <c r="A20" s="696" t="s">
        <v>690</v>
      </c>
      <c r="B20" s="620" t="s">
        <v>688</v>
      </c>
      <c r="C20" s="603">
        <v>14131</v>
      </c>
      <c r="D20" s="604">
        <v>13760</v>
      </c>
      <c r="E20" s="605">
        <v>27891</v>
      </c>
      <c r="F20" s="621">
        <v>7845</v>
      </c>
      <c r="G20" s="604">
        <v>5299</v>
      </c>
      <c r="H20" s="622">
        <v>13144</v>
      </c>
      <c r="I20" s="603">
        <v>7014</v>
      </c>
      <c r="J20" s="604">
        <v>4685</v>
      </c>
      <c r="K20" s="605">
        <v>11699</v>
      </c>
      <c r="L20" s="615">
        <v>55.52</v>
      </c>
      <c r="M20" s="616">
        <v>38.51</v>
      </c>
      <c r="N20" s="617">
        <v>47.13</v>
      </c>
      <c r="O20" s="615">
        <v>49.64</v>
      </c>
      <c r="P20" s="616">
        <v>34.049999999999997</v>
      </c>
      <c r="Q20" s="617">
        <v>41.95</v>
      </c>
      <c r="R20" s="642"/>
      <c r="S20" s="643"/>
      <c r="T20" s="648"/>
      <c r="U20" s="643"/>
      <c r="V20" s="649"/>
      <c r="W20" s="644"/>
      <c r="X20" s="643"/>
      <c r="Y20" s="643"/>
      <c r="Z20" s="644"/>
      <c r="AA20" s="646"/>
      <c r="AB20" s="646"/>
      <c r="AC20" s="646"/>
      <c r="AD20" s="646"/>
      <c r="AE20" s="646"/>
      <c r="AF20" s="647"/>
    </row>
  </sheetData>
  <sheetProtection password="CEC5" sheet="1" objects="1" scenarios="1"/>
  <mergeCells count="18">
    <mergeCell ref="O2:Q2"/>
    <mergeCell ref="R2:T2"/>
    <mergeCell ref="A13:A15"/>
    <mergeCell ref="U2:W2"/>
    <mergeCell ref="X2:Z2"/>
    <mergeCell ref="AA2:AC2"/>
    <mergeCell ref="AD2:AF2"/>
    <mergeCell ref="A4:A6"/>
    <mergeCell ref="C12:Q12"/>
    <mergeCell ref="R12:AF12"/>
    <mergeCell ref="A1:A3"/>
    <mergeCell ref="B1:B3"/>
    <mergeCell ref="C1:Q1"/>
    <mergeCell ref="R1:AF1"/>
    <mergeCell ref="C2:E2"/>
    <mergeCell ref="F2:H2"/>
    <mergeCell ref="I2:K2"/>
    <mergeCell ref="L2:N2"/>
  </mergeCells>
  <pageMargins left="0.31496062992125984" right="0" top="0.15748031496062992" bottom="0" header="0.31496062992125984" footer="0.31496062992125984"/>
  <pageSetup paperSize="9" scale="78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BD99E"/>
  </sheetPr>
  <dimension ref="A1:BF503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M14" sqref="M14"/>
    </sheetView>
  </sheetViews>
  <sheetFormatPr defaultRowHeight="15" x14ac:dyDescent="0.25"/>
  <cols>
    <col min="1" max="1" width="11.7109375" style="433" customWidth="1"/>
    <col min="2" max="2" width="46.7109375" style="450" customWidth="1"/>
    <col min="3" max="3" width="3.140625" style="433" bestFit="1" customWidth="1"/>
    <col min="4" max="4" width="3.28515625" style="433" bestFit="1" customWidth="1"/>
    <col min="5" max="5" width="3.140625" style="433" bestFit="1" customWidth="1"/>
    <col min="6" max="7" width="4.42578125" style="433" bestFit="1" customWidth="1"/>
    <col min="8" max="8" width="3.28515625" style="433" bestFit="1" customWidth="1"/>
    <col min="9" max="9" width="3.140625" style="433" bestFit="1" customWidth="1"/>
    <col min="10" max="11" width="3.28515625" style="433" bestFit="1" customWidth="1"/>
    <col min="12" max="12" width="4.42578125" style="433" bestFit="1" customWidth="1"/>
    <col min="13" max="15" width="3.28515625" style="433" bestFit="1" customWidth="1"/>
    <col min="16" max="16" width="4" style="433" customWidth="1"/>
    <col min="17" max="17" width="3.28515625" style="433" bestFit="1" customWidth="1"/>
    <col min="18" max="19" width="3.140625" style="433" bestFit="1" customWidth="1"/>
    <col min="20" max="21" width="3.28515625" style="433" bestFit="1" customWidth="1"/>
    <col min="22" max="24" width="3.140625" style="433" bestFit="1" customWidth="1"/>
    <col min="25" max="25" width="3.28515625" style="433" bestFit="1" customWidth="1"/>
    <col min="26" max="27" width="4.42578125" style="433" bestFit="1" customWidth="1"/>
    <col min="28" max="28" width="3.140625" style="433" bestFit="1" customWidth="1"/>
    <col min="29" max="29" width="3.28515625" style="433" bestFit="1" customWidth="1"/>
    <col min="30" max="30" width="3.140625" style="433" bestFit="1" customWidth="1"/>
    <col min="31" max="31" width="3.28515625" style="433" bestFit="1" customWidth="1"/>
    <col min="32" max="32" width="3.140625" style="433" bestFit="1" customWidth="1"/>
    <col min="33" max="33" width="4.42578125" style="433" bestFit="1" customWidth="1"/>
    <col min="34" max="38" width="3.28515625" style="433" bestFit="1" customWidth="1"/>
    <col min="39" max="39" width="4.42578125" style="433" bestFit="1" customWidth="1"/>
    <col min="40" max="40" width="3.28515625" style="433" bestFit="1" customWidth="1"/>
    <col min="41" max="41" width="3.140625" style="433" bestFit="1" customWidth="1"/>
    <col min="42" max="42" width="4.42578125" style="433" bestFit="1" customWidth="1"/>
    <col min="43" max="43" width="3.28515625" style="433" bestFit="1" customWidth="1"/>
    <col min="44" max="45" width="3.140625" style="433" bestFit="1" customWidth="1"/>
    <col min="46" max="46" width="5.5703125" style="433" bestFit="1" customWidth="1"/>
    <col min="47" max="47" width="4.42578125" style="433" bestFit="1" customWidth="1"/>
    <col min="48" max="48" width="3.140625" style="433" bestFit="1" customWidth="1"/>
    <col min="49" max="49" width="4.42578125" style="433" bestFit="1" customWidth="1"/>
    <col min="50" max="50" width="4.42578125" style="433" customWidth="1"/>
    <col min="51" max="51" width="3.140625" style="433" bestFit="1" customWidth="1"/>
    <col min="52" max="52" width="5.42578125" style="433" bestFit="1" customWidth="1"/>
    <col min="53" max="54" width="4.42578125" style="433" bestFit="1" customWidth="1"/>
    <col min="55" max="55" width="3.140625" style="433" bestFit="1" customWidth="1"/>
    <col min="56" max="56" width="3.28515625" style="433" bestFit="1" customWidth="1"/>
    <col min="57" max="57" width="3.140625" style="433" bestFit="1" customWidth="1"/>
    <col min="58" max="58" width="5.5703125" style="433" bestFit="1" customWidth="1"/>
    <col min="59" max="16384" width="9.140625" style="433"/>
  </cols>
  <sheetData>
    <row r="1" spans="1:58" ht="138" customHeight="1" thickBot="1" x14ac:dyDescent="0.3">
      <c r="A1" s="514" t="s">
        <v>0</v>
      </c>
      <c r="B1" s="515" t="s">
        <v>889</v>
      </c>
      <c r="C1" s="516" t="s">
        <v>890</v>
      </c>
      <c r="D1" s="516" t="s">
        <v>891</v>
      </c>
      <c r="E1" s="516" t="s">
        <v>892</v>
      </c>
      <c r="F1" s="516" t="s">
        <v>893</v>
      </c>
      <c r="G1" s="516" t="s">
        <v>894</v>
      </c>
      <c r="H1" s="516" t="s">
        <v>895</v>
      </c>
      <c r="I1" s="516" t="s">
        <v>896</v>
      </c>
      <c r="J1" s="516" t="s">
        <v>897</v>
      </c>
      <c r="K1" s="516" t="s">
        <v>898</v>
      </c>
      <c r="L1" s="516" t="s">
        <v>899</v>
      </c>
      <c r="M1" s="516" t="s">
        <v>900</v>
      </c>
      <c r="N1" s="516" t="s">
        <v>901</v>
      </c>
      <c r="O1" s="516" t="s">
        <v>902</v>
      </c>
      <c r="P1" s="516" t="s">
        <v>903</v>
      </c>
      <c r="Q1" s="516" t="s">
        <v>904</v>
      </c>
      <c r="R1" s="516" t="s">
        <v>905</v>
      </c>
      <c r="S1" s="516" t="s">
        <v>906</v>
      </c>
      <c r="T1" s="516" t="s">
        <v>907</v>
      </c>
      <c r="U1" s="516" t="s">
        <v>908</v>
      </c>
      <c r="V1" s="516" t="s">
        <v>909</v>
      </c>
      <c r="W1" s="516" t="s">
        <v>910</v>
      </c>
      <c r="X1" s="516" t="s">
        <v>911</v>
      </c>
      <c r="Y1" s="516" t="s">
        <v>912</v>
      </c>
      <c r="Z1" s="516" t="s">
        <v>913</v>
      </c>
      <c r="AA1" s="516" t="s">
        <v>914</v>
      </c>
      <c r="AB1" s="516" t="s">
        <v>915</v>
      </c>
      <c r="AC1" s="516" t="s">
        <v>916</v>
      </c>
      <c r="AD1" s="516" t="s">
        <v>917</v>
      </c>
      <c r="AE1" s="516" t="s">
        <v>918</v>
      </c>
      <c r="AF1" s="516" t="s">
        <v>919</v>
      </c>
      <c r="AG1" s="516" t="s">
        <v>920</v>
      </c>
      <c r="AH1" s="516" t="s">
        <v>921</v>
      </c>
      <c r="AI1" s="516" t="s">
        <v>922</v>
      </c>
      <c r="AJ1" s="516" t="s">
        <v>923</v>
      </c>
      <c r="AK1" s="516" t="s">
        <v>924</v>
      </c>
      <c r="AL1" s="516" t="s">
        <v>925</v>
      </c>
      <c r="AM1" s="516" t="s">
        <v>926</v>
      </c>
      <c r="AN1" s="516" t="s">
        <v>927</v>
      </c>
      <c r="AO1" s="516" t="s">
        <v>928</v>
      </c>
      <c r="AP1" s="516" t="s">
        <v>929</v>
      </c>
      <c r="AQ1" s="516" t="s">
        <v>930</v>
      </c>
      <c r="AR1" s="516" t="s">
        <v>931</v>
      </c>
      <c r="AS1" s="516" t="s">
        <v>932</v>
      </c>
      <c r="AT1" s="516" t="s">
        <v>933</v>
      </c>
      <c r="AU1" s="516" t="s">
        <v>934</v>
      </c>
      <c r="AV1" s="516" t="s">
        <v>935</v>
      </c>
      <c r="AW1" s="516" t="s">
        <v>936</v>
      </c>
      <c r="AX1" s="516" t="s">
        <v>937</v>
      </c>
      <c r="AY1" s="516" t="s">
        <v>938</v>
      </c>
      <c r="AZ1" s="516" t="s">
        <v>939</v>
      </c>
      <c r="BA1" s="516" t="s">
        <v>940</v>
      </c>
      <c r="BB1" s="516" t="s">
        <v>941</v>
      </c>
      <c r="BC1" s="516" t="s">
        <v>942</v>
      </c>
      <c r="BD1" s="516" t="s">
        <v>943</v>
      </c>
      <c r="BE1" s="516" t="s">
        <v>944</v>
      </c>
      <c r="BF1" s="517" t="s">
        <v>945</v>
      </c>
    </row>
    <row r="2" spans="1:58" x14ac:dyDescent="0.25">
      <c r="A2" s="504" t="s">
        <v>132</v>
      </c>
      <c r="B2" s="505" t="s">
        <v>840</v>
      </c>
      <c r="C2" s="506"/>
      <c r="D2" s="506"/>
      <c r="E2" s="506"/>
      <c r="F2" s="506"/>
      <c r="G2" s="506">
        <v>1</v>
      </c>
      <c r="H2" s="506">
        <v>1</v>
      </c>
      <c r="I2" s="506"/>
      <c r="J2" s="506">
        <v>1</v>
      </c>
      <c r="K2" s="506"/>
      <c r="L2" s="506"/>
      <c r="M2" s="506"/>
      <c r="N2" s="506"/>
      <c r="O2" s="506">
        <v>1</v>
      </c>
      <c r="P2" s="506">
        <v>1</v>
      </c>
      <c r="Q2" s="506"/>
      <c r="R2" s="506"/>
      <c r="S2" s="506"/>
      <c r="T2" s="506"/>
      <c r="U2" s="506">
        <v>2</v>
      </c>
      <c r="V2" s="506"/>
      <c r="W2" s="506"/>
      <c r="X2" s="506"/>
      <c r="Y2" s="506"/>
      <c r="Z2" s="506"/>
      <c r="AA2" s="506">
        <v>1</v>
      </c>
      <c r="AB2" s="506"/>
      <c r="AC2" s="506"/>
      <c r="AD2" s="506"/>
      <c r="AE2" s="506"/>
      <c r="AF2" s="506"/>
      <c r="AG2" s="506">
        <v>1</v>
      </c>
      <c r="AH2" s="506"/>
      <c r="AI2" s="506"/>
      <c r="AJ2" s="506"/>
      <c r="AK2" s="506"/>
      <c r="AL2" s="506">
        <v>1</v>
      </c>
      <c r="AM2" s="506"/>
      <c r="AN2" s="506"/>
      <c r="AO2" s="506"/>
      <c r="AP2" s="506">
        <v>1</v>
      </c>
      <c r="AQ2" s="506"/>
      <c r="AR2" s="506"/>
      <c r="AS2" s="506"/>
      <c r="AT2" s="506">
        <v>1</v>
      </c>
      <c r="AU2" s="506">
        <v>1</v>
      </c>
      <c r="AV2" s="506"/>
      <c r="AW2" s="506">
        <v>1</v>
      </c>
      <c r="AX2" s="506">
        <v>1</v>
      </c>
      <c r="AY2" s="506"/>
      <c r="AZ2" s="506"/>
      <c r="BA2" s="506">
        <v>1</v>
      </c>
      <c r="BB2" s="506">
        <v>1</v>
      </c>
      <c r="BC2" s="506"/>
      <c r="BD2" s="506"/>
      <c r="BE2" s="506"/>
      <c r="BF2" s="507">
        <v>17</v>
      </c>
    </row>
    <row r="3" spans="1:58" x14ac:dyDescent="0.25">
      <c r="A3" s="508" t="s">
        <v>132</v>
      </c>
      <c r="B3" s="509" t="s">
        <v>841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510"/>
      <c r="S3" s="510"/>
      <c r="T3" s="510"/>
      <c r="U3" s="510"/>
      <c r="V3" s="510"/>
      <c r="W3" s="510"/>
      <c r="X3" s="510"/>
      <c r="Y3" s="510"/>
      <c r="Z3" s="510"/>
      <c r="AA3" s="510"/>
      <c r="AB3" s="510"/>
      <c r="AC3" s="510"/>
      <c r="AD3" s="510"/>
      <c r="AE3" s="510"/>
      <c r="AF3" s="510"/>
      <c r="AG3" s="510"/>
      <c r="AH3" s="510"/>
      <c r="AI3" s="510"/>
      <c r="AJ3" s="510"/>
      <c r="AK3" s="510"/>
      <c r="AL3" s="510"/>
      <c r="AM3" s="510"/>
      <c r="AN3" s="510">
        <v>6</v>
      </c>
      <c r="AO3" s="510"/>
      <c r="AP3" s="510">
        <v>8</v>
      </c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1">
        <v>14</v>
      </c>
    </row>
    <row r="4" spans="1:58" x14ac:dyDescent="0.25">
      <c r="A4" s="508" t="s">
        <v>132</v>
      </c>
      <c r="B4" s="509" t="s">
        <v>842</v>
      </c>
      <c r="C4" s="510"/>
      <c r="D4" s="510"/>
      <c r="E4" s="510"/>
      <c r="F4" s="510">
        <v>2</v>
      </c>
      <c r="G4" s="510">
        <v>1</v>
      </c>
      <c r="H4" s="510"/>
      <c r="I4" s="510"/>
      <c r="J4" s="510"/>
      <c r="K4" s="510">
        <v>1</v>
      </c>
      <c r="L4" s="510"/>
      <c r="M4" s="510">
        <v>3</v>
      </c>
      <c r="N4" s="510"/>
      <c r="O4" s="510"/>
      <c r="P4" s="510"/>
      <c r="Q4" s="510"/>
      <c r="R4" s="510"/>
      <c r="S4" s="510"/>
      <c r="T4" s="510">
        <v>3</v>
      </c>
      <c r="U4" s="510"/>
      <c r="V4" s="510"/>
      <c r="W4" s="510"/>
      <c r="X4" s="510"/>
      <c r="Y4" s="510"/>
      <c r="Z4" s="510"/>
      <c r="AA4" s="510">
        <v>2</v>
      </c>
      <c r="AB4" s="510"/>
      <c r="AC4" s="510"/>
      <c r="AD4" s="510"/>
      <c r="AE4" s="510"/>
      <c r="AF4" s="510"/>
      <c r="AG4" s="510"/>
      <c r="AH4" s="510"/>
      <c r="AI4" s="510"/>
      <c r="AJ4" s="510"/>
      <c r="AK4" s="510"/>
      <c r="AL4" s="510">
        <v>1</v>
      </c>
      <c r="AM4" s="510"/>
      <c r="AN4" s="510"/>
      <c r="AO4" s="510"/>
      <c r="AP4" s="510">
        <v>1</v>
      </c>
      <c r="AQ4" s="510"/>
      <c r="AR4" s="510"/>
      <c r="AS4" s="510"/>
      <c r="AT4" s="510">
        <v>3</v>
      </c>
      <c r="AU4" s="510"/>
      <c r="AV4" s="510"/>
      <c r="AW4" s="510">
        <v>1</v>
      </c>
      <c r="AX4" s="510"/>
      <c r="AY4" s="510">
        <v>1</v>
      </c>
      <c r="AZ4" s="510"/>
      <c r="BA4" s="510"/>
      <c r="BB4" s="510"/>
      <c r="BC4" s="510"/>
      <c r="BD4" s="510"/>
      <c r="BE4" s="510"/>
      <c r="BF4" s="511">
        <v>19</v>
      </c>
    </row>
    <row r="5" spans="1:58" x14ac:dyDescent="0.25">
      <c r="A5" s="508" t="s">
        <v>132</v>
      </c>
      <c r="B5" s="509" t="s">
        <v>843</v>
      </c>
      <c r="C5" s="510"/>
      <c r="D5" s="510"/>
      <c r="E5" s="510"/>
      <c r="F5" s="510"/>
      <c r="G5" s="510"/>
      <c r="H5" s="510"/>
      <c r="I5" s="510"/>
      <c r="J5" s="510">
        <v>1</v>
      </c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  <c r="AT5" s="510">
        <v>1</v>
      </c>
      <c r="AU5" s="510"/>
      <c r="AV5" s="510"/>
      <c r="AW5" s="510"/>
      <c r="AX5" s="510"/>
      <c r="AY5" s="510"/>
      <c r="AZ5" s="510"/>
      <c r="BA5" s="510">
        <v>1</v>
      </c>
      <c r="BB5" s="510"/>
      <c r="BC5" s="510"/>
      <c r="BD5" s="510"/>
      <c r="BE5" s="510">
        <v>1</v>
      </c>
      <c r="BF5" s="511">
        <v>4</v>
      </c>
    </row>
    <row r="6" spans="1:58" x14ac:dyDescent="0.25">
      <c r="A6" s="508" t="s">
        <v>132</v>
      </c>
      <c r="B6" s="509" t="s">
        <v>844</v>
      </c>
      <c r="C6" s="510"/>
      <c r="D6" s="510">
        <v>1</v>
      </c>
      <c r="E6" s="510"/>
      <c r="F6" s="510"/>
      <c r="G6" s="510"/>
      <c r="H6" s="510"/>
      <c r="I6" s="510"/>
      <c r="J6" s="510"/>
      <c r="K6" s="510">
        <v>2</v>
      </c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  <c r="Z6" s="510"/>
      <c r="AA6" s="510">
        <v>3</v>
      </c>
      <c r="AB6" s="510"/>
      <c r="AC6" s="510"/>
      <c r="AD6" s="510"/>
      <c r="AE6" s="510">
        <v>1</v>
      </c>
      <c r="AF6" s="510"/>
      <c r="AG6" s="510">
        <v>1</v>
      </c>
      <c r="AH6" s="510"/>
      <c r="AI6" s="510"/>
      <c r="AJ6" s="510">
        <v>1</v>
      </c>
      <c r="AK6" s="510"/>
      <c r="AL6" s="510"/>
      <c r="AM6" s="510">
        <v>1</v>
      </c>
      <c r="AN6" s="510">
        <v>1</v>
      </c>
      <c r="AO6" s="510"/>
      <c r="AP6" s="510"/>
      <c r="AQ6" s="510">
        <v>1</v>
      </c>
      <c r="AR6" s="510"/>
      <c r="AS6" s="510"/>
      <c r="AT6" s="510">
        <v>18</v>
      </c>
      <c r="AU6" s="510">
        <v>4</v>
      </c>
      <c r="AV6" s="510"/>
      <c r="AW6" s="510"/>
      <c r="AX6" s="510">
        <v>1</v>
      </c>
      <c r="AY6" s="510">
        <v>1</v>
      </c>
      <c r="AZ6" s="510"/>
      <c r="BA6" s="510">
        <v>2</v>
      </c>
      <c r="BB6" s="510">
        <v>2</v>
      </c>
      <c r="BC6" s="510">
        <v>1</v>
      </c>
      <c r="BD6" s="510"/>
      <c r="BE6" s="510"/>
      <c r="BF6" s="511">
        <v>41</v>
      </c>
    </row>
    <row r="7" spans="1:58" x14ac:dyDescent="0.25">
      <c r="A7" s="508" t="s">
        <v>132</v>
      </c>
      <c r="B7" s="509" t="s">
        <v>152</v>
      </c>
      <c r="C7" s="510"/>
      <c r="D7" s="510"/>
      <c r="E7" s="510"/>
      <c r="F7" s="510"/>
      <c r="G7" s="510">
        <v>1</v>
      </c>
      <c r="H7" s="510"/>
      <c r="I7" s="510"/>
      <c r="J7" s="510"/>
      <c r="K7" s="510"/>
      <c r="L7" s="510">
        <v>1</v>
      </c>
      <c r="M7" s="510"/>
      <c r="N7" s="510">
        <v>2</v>
      </c>
      <c r="O7" s="510"/>
      <c r="P7" s="510"/>
      <c r="Q7" s="510"/>
      <c r="R7" s="510"/>
      <c r="S7" s="510"/>
      <c r="T7" s="510">
        <v>3</v>
      </c>
      <c r="U7" s="510"/>
      <c r="V7" s="510"/>
      <c r="W7" s="510"/>
      <c r="X7" s="510"/>
      <c r="Y7" s="510"/>
      <c r="Z7" s="510"/>
      <c r="AA7" s="510"/>
      <c r="AB7" s="510"/>
      <c r="AC7" s="510"/>
      <c r="AD7" s="510"/>
      <c r="AE7" s="510">
        <v>2</v>
      </c>
      <c r="AF7" s="510"/>
      <c r="AG7" s="510">
        <v>2</v>
      </c>
      <c r="AH7" s="510">
        <v>3</v>
      </c>
      <c r="AI7" s="510">
        <v>2</v>
      </c>
      <c r="AJ7" s="510">
        <v>5</v>
      </c>
      <c r="AK7" s="510">
        <v>2</v>
      </c>
      <c r="AL7" s="510"/>
      <c r="AM7" s="510"/>
      <c r="AN7" s="510"/>
      <c r="AO7" s="510"/>
      <c r="AP7" s="510"/>
      <c r="AQ7" s="510"/>
      <c r="AR7" s="510"/>
      <c r="AS7" s="510"/>
      <c r="AT7" s="510"/>
      <c r="AU7" s="510"/>
      <c r="AV7" s="510"/>
      <c r="AW7" s="510">
        <v>1</v>
      </c>
      <c r="AX7" s="510"/>
      <c r="AY7" s="510"/>
      <c r="AZ7" s="510"/>
      <c r="BA7" s="510">
        <v>1</v>
      </c>
      <c r="BB7" s="510">
        <v>3</v>
      </c>
      <c r="BC7" s="510"/>
      <c r="BD7" s="510">
        <v>1</v>
      </c>
      <c r="BE7" s="510"/>
      <c r="BF7" s="511">
        <v>29</v>
      </c>
    </row>
    <row r="8" spans="1:58" x14ac:dyDescent="0.25">
      <c r="A8" s="508" t="s">
        <v>132</v>
      </c>
      <c r="B8" s="509" t="s">
        <v>946</v>
      </c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0"/>
      <c r="AI8" s="510"/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T8" s="510">
        <v>2</v>
      </c>
      <c r="AU8" s="510"/>
      <c r="AV8" s="510"/>
      <c r="AW8" s="510">
        <v>1</v>
      </c>
      <c r="AX8" s="510"/>
      <c r="AY8" s="510"/>
      <c r="AZ8" s="510"/>
      <c r="BA8" s="510"/>
      <c r="BB8" s="510"/>
      <c r="BC8" s="510"/>
      <c r="BD8" s="510"/>
      <c r="BE8" s="510"/>
      <c r="BF8" s="511">
        <v>3</v>
      </c>
    </row>
    <row r="9" spans="1:58" s="434" customFormat="1" x14ac:dyDescent="0.25">
      <c r="A9" s="1697" t="s">
        <v>845</v>
      </c>
      <c r="B9" s="1698"/>
      <c r="C9" s="437"/>
      <c r="D9" s="437">
        <v>1</v>
      </c>
      <c r="E9" s="437"/>
      <c r="F9" s="437">
        <v>2</v>
      </c>
      <c r="G9" s="437">
        <v>3</v>
      </c>
      <c r="H9" s="437">
        <v>1</v>
      </c>
      <c r="I9" s="437"/>
      <c r="J9" s="437">
        <v>2</v>
      </c>
      <c r="K9" s="437">
        <v>3</v>
      </c>
      <c r="L9" s="437">
        <v>1</v>
      </c>
      <c r="M9" s="437">
        <v>3</v>
      </c>
      <c r="N9" s="437">
        <v>2</v>
      </c>
      <c r="O9" s="437">
        <v>1</v>
      </c>
      <c r="P9" s="437">
        <v>1</v>
      </c>
      <c r="Q9" s="437"/>
      <c r="R9" s="437"/>
      <c r="S9" s="437"/>
      <c r="T9" s="437">
        <v>6</v>
      </c>
      <c r="U9" s="437">
        <v>2</v>
      </c>
      <c r="V9" s="437"/>
      <c r="W9" s="437"/>
      <c r="X9" s="437"/>
      <c r="Y9" s="437"/>
      <c r="Z9" s="437"/>
      <c r="AA9" s="437">
        <v>6</v>
      </c>
      <c r="AB9" s="437"/>
      <c r="AC9" s="437"/>
      <c r="AD9" s="437"/>
      <c r="AE9" s="437">
        <v>3</v>
      </c>
      <c r="AF9" s="437"/>
      <c r="AG9" s="437">
        <v>4</v>
      </c>
      <c r="AH9" s="437">
        <v>3</v>
      </c>
      <c r="AI9" s="437">
        <v>2</v>
      </c>
      <c r="AJ9" s="437">
        <v>6</v>
      </c>
      <c r="AK9" s="437">
        <v>2</v>
      </c>
      <c r="AL9" s="437">
        <v>2</v>
      </c>
      <c r="AM9" s="437">
        <v>1</v>
      </c>
      <c r="AN9" s="437">
        <v>7</v>
      </c>
      <c r="AO9" s="437"/>
      <c r="AP9" s="437">
        <v>10</v>
      </c>
      <c r="AQ9" s="437">
        <v>1</v>
      </c>
      <c r="AR9" s="437"/>
      <c r="AS9" s="437"/>
      <c r="AT9" s="437">
        <v>25</v>
      </c>
      <c r="AU9" s="437">
        <v>5</v>
      </c>
      <c r="AV9" s="437"/>
      <c r="AW9" s="437">
        <v>4</v>
      </c>
      <c r="AX9" s="437">
        <v>2</v>
      </c>
      <c r="AY9" s="437">
        <v>2</v>
      </c>
      <c r="AZ9" s="437"/>
      <c r="BA9" s="437">
        <v>5</v>
      </c>
      <c r="BB9" s="437">
        <v>6</v>
      </c>
      <c r="BC9" s="437">
        <v>1</v>
      </c>
      <c r="BD9" s="437">
        <v>1</v>
      </c>
      <c r="BE9" s="437">
        <v>1</v>
      </c>
      <c r="BF9" s="437">
        <v>127</v>
      </c>
    </row>
    <row r="10" spans="1:58" x14ac:dyDescent="0.25">
      <c r="A10" s="508" t="s">
        <v>132</v>
      </c>
      <c r="B10" s="509" t="s">
        <v>699</v>
      </c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10"/>
      <c r="AD10" s="510"/>
      <c r="AE10" s="510"/>
      <c r="AF10" s="510"/>
      <c r="AG10" s="510"/>
      <c r="AH10" s="510"/>
      <c r="AI10" s="510"/>
      <c r="AJ10" s="510"/>
      <c r="AK10" s="510"/>
      <c r="AL10" s="510"/>
      <c r="AM10" s="510">
        <v>10</v>
      </c>
      <c r="AN10" s="510"/>
      <c r="AO10" s="510"/>
      <c r="AP10" s="510"/>
      <c r="AQ10" s="510"/>
      <c r="AR10" s="510"/>
      <c r="AS10" s="510"/>
      <c r="AT10" s="510"/>
      <c r="AU10" s="510"/>
      <c r="AV10" s="510"/>
      <c r="AW10" s="510"/>
      <c r="AX10" s="510"/>
      <c r="AY10" s="510"/>
      <c r="AZ10" s="510"/>
      <c r="BA10" s="510"/>
      <c r="BB10" s="510"/>
      <c r="BC10" s="510"/>
      <c r="BD10" s="510"/>
      <c r="BE10" s="510"/>
      <c r="BF10" s="511">
        <v>10</v>
      </c>
    </row>
    <row r="11" spans="1:58" x14ac:dyDescent="0.25">
      <c r="A11" s="508" t="s">
        <v>132</v>
      </c>
      <c r="B11" s="509" t="s">
        <v>700</v>
      </c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10"/>
      <c r="AD11" s="510"/>
      <c r="AE11" s="510"/>
      <c r="AF11" s="510"/>
      <c r="AG11" s="510"/>
      <c r="AH11" s="510"/>
      <c r="AI11" s="510"/>
      <c r="AJ11" s="510"/>
      <c r="AK11" s="510"/>
      <c r="AL11" s="510"/>
      <c r="AM11" s="510">
        <v>10</v>
      </c>
      <c r="AN11" s="510"/>
      <c r="AO11" s="510"/>
      <c r="AP11" s="510">
        <v>1</v>
      </c>
      <c r="AQ11" s="510"/>
      <c r="AR11" s="510"/>
      <c r="AS11" s="510"/>
      <c r="AT11" s="510"/>
      <c r="AU11" s="510"/>
      <c r="AV11" s="510"/>
      <c r="AW11" s="510"/>
      <c r="AX11" s="510"/>
      <c r="AY11" s="510"/>
      <c r="AZ11" s="510"/>
      <c r="BA11" s="510"/>
      <c r="BB11" s="510"/>
      <c r="BC11" s="510"/>
      <c r="BD11" s="510"/>
      <c r="BE11" s="510"/>
      <c r="BF11" s="511">
        <v>11</v>
      </c>
    </row>
    <row r="12" spans="1:58" x14ac:dyDescent="0.25">
      <c r="A12" s="508" t="s">
        <v>132</v>
      </c>
      <c r="B12" s="509" t="s">
        <v>701</v>
      </c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>
        <v>12</v>
      </c>
      <c r="AN12" s="510"/>
      <c r="AO12" s="510"/>
      <c r="AP12" s="510"/>
      <c r="AQ12" s="510"/>
      <c r="AR12" s="510"/>
      <c r="AS12" s="510"/>
      <c r="AT12" s="510"/>
      <c r="AU12" s="510"/>
      <c r="AV12" s="510"/>
      <c r="AW12" s="510"/>
      <c r="AX12" s="510"/>
      <c r="AY12" s="510"/>
      <c r="AZ12" s="510"/>
      <c r="BA12" s="510"/>
      <c r="BB12" s="510"/>
      <c r="BC12" s="510"/>
      <c r="BD12" s="510"/>
      <c r="BE12" s="510"/>
      <c r="BF12" s="511">
        <v>12</v>
      </c>
    </row>
    <row r="13" spans="1:58" x14ac:dyDescent="0.25">
      <c r="A13" s="508" t="s">
        <v>132</v>
      </c>
      <c r="B13" s="509" t="s">
        <v>702</v>
      </c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10"/>
      <c r="N13" s="510"/>
      <c r="O13" s="510"/>
      <c r="P13" s="510"/>
      <c r="Q13" s="510"/>
      <c r="R13" s="510"/>
      <c r="S13" s="510"/>
      <c r="T13" s="510"/>
      <c r="U13" s="510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>
        <v>9</v>
      </c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510"/>
      <c r="BB13" s="510"/>
      <c r="BC13" s="510"/>
      <c r="BD13" s="510"/>
      <c r="BE13" s="510"/>
      <c r="BF13" s="511">
        <v>9</v>
      </c>
    </row>
    <row r="14" spans="1:58" x14ac:dyDescent="0.25">
      <c r="A14" s="508" t="s">
        <v>132</v>
      </c>
      <c r="B14" s="509" t="s">
        <v>703</v>
      </c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>
        <v>4</v>
      </c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1">
        <v>4</v>
      </c>
    </row>
    <row r="15" spans="1:58" x14ac:dyDescent="0.25">
      <c r="A15" s="508" t="s">
        <v>132</v>
      </c>
      <c r="B15" s="509" t="s">
        <v>704</v>
      </c>
      <c r="C15" s="510"/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0"/>
      <c r="AH15" s="510"/>
      <c r="AI15" s="510"/>
      <c r="AJ15" s="510"/>
      <c r="AK15" s="510"/>
      <c r="AL15" s="510"/>
      <c r="AM15" s="510">
        <v>9</v>
      </c>
      <c r="AN15" s="510"/>
      <c r="AO15" s="510"/>
      <c r="AP15" s="510"/>
      <c r="AQ15" s="510"/>
      <c r="AR15" s="510"/>
      <c r="AS15" s="510"/>
      <c r="AT15" s="510"/>
      <c r="AU15" s="510"/>
      <c r="AV15" s="510"/>
      <c r="AW15" s="510"/>
      <c r="AX15" s="510"/>
      <c r="AY15" s="510"/>
      <c r="AZ15" s="510"/>
      <c r="BA15" s="510"/>
      <c r="BB15" s="510"/>
      <c r="BC15" s="510"/>
      <c r="BD15" s="510"/>
      <c r="BE15" s="510"/>
      <c r="BF15" s="511">
        <v>9</v>
      </c>
    </row>
    <row r="16" spans="1:58" x14ac:dyDescent="0.25">
      <c r="A16" s="508" t="s">
        <v>132</v>
      </c>
      <c r="B16" s="509" t="s">
        <v>705</v>
      </c>
      <c r="C16" s="510"/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10"/>
      <c r="AD16" s="510"/>
      <c r="AE16" s="510"/>
      <c r="AF16" s="510"/>
      <c r="AG16" s="510"/>
      <c r="AH16" s="510"/>
      <c r="AI16" s="510"/>
      <c r="AJ16" s="510"/>
      <c r="AK16" s="510"/>
      <c r="AL16" s="510"/>
      <c r="AM16" s="510">
        <v>9</v>
      </c>
      <c r="AN16" s="510"/>
      <c r="AO16" s="510"/>
      <c r="AP16" s="510"/>
      <c r="AQ16" s="510"/>
      <c r="AR16" s="510"/>
      <c r="AS16" s="510"/>
      <c r="AT16" s="510"/>
      <c r="AU16" s="510"/>
      <c r="AV16" s="510"/>
      <c r="AW16" s="510"/>
      <c r="AX16" s="510"/>
      <c r="AY16" s="510"/>
      <c r="AZ16" s="510"/>
      <c r="BA16" s="510"/>
      <c r="BB16" s="510"/>
      <c r="BC16" s="510"/>
      <c r="BD16" s="510"/>
      <c r="BE16" s="510"/>
      <c r="BF16" s="511">
        <v>9</v>
      </c>
    </row>
    <row r="17" spans="1:58" x14ac:dyDescent="0.25">
      <c r="A17" s="508" t="s">
        <v>132</v>
      </c>
      <c r="B17" s="509" t="s">
        <v>706</v>
      </c>
      <c r="C17" s="510"/>
      <c r="D17" s="510"/>
      <c r="E17" s="510"/>
      <c r="F17" s="510"/>
      <c r="G17" s="510"/>
      <c r="H17" s="510"/>
      <c r="I17" s="510"/>
      <c r="J17" s="510"/>
      <c r="K17" s="510">
        <v>1</v>
      </c>
      <c r="L17" s="510"/>
      <c r="M17" s="510"/>
      <c r="N17" s="510"/>
      <c r="O17" s="510"/>
      <c r="P17" s="510"/>
      <c r="Q17" s="510"/>
      <c r="R17" s="510"/>
      <c r="S17" s="510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0"/>
      <c r="AL17" s="510"/>
      <c r="AM17" s="510">
        <v>10</v>
      </c>
      <c r="AN17" s="510"/>
      <c r="AO17" s="510"/>
      <c r="AP17" s="510"/>
      <c r="AQ17" s="510"/>
      <c r="AR17" s="510"/>
      <c r="AS17" s="510"/>
      <c r="AT17" s="510"/>
      <c r="AU17" s="510"/>
      <c r="AV17" s="510"/>
      <c r="AW17" s="510"/>
      <c r="AX17" s="510"/>
      <c r="AY17" s="510"/>
      <c r="AZ17" s="510"/>
      <c r="BA17" s="510"/>
      <c r="BB17" s="510"/>
      <c r="BC17" s="510"/>
      <c r="BD17" s="510"/>
      <c r="BE17" s="510"/>
      <c r="BF17" s="511">
        <v>11</v>
      </c>
    </row>
    <row r="18" spans="1:58" x14ac:dyDescent="0.25">
      <c r="A18" s="508" t="s">
        <v>132</v>
      </c>
      <c r="B18" s="509" t="s">
        <v>707</v>
      </c>
      <c r="C18" s="510"/>
      <c r="D18" s="510"/>
      <c r="E18" s="510"/>
      <c r="F18" s="510"/>
      <c r="G18" s="510"/>
      <c r="H18" s="510"/>
      <c r="I18" s="510"/>
      <c r="J18" s="510"/>
      <c r="K18" s="510"/>
      <c r="L18" s="510"/>
      <c r="M18" s="510"/>
      <c r="N18" s="510"/>
      <c r="O18" s="510"/>
      <c r="P18" s="510"/>
      <c r="Q18" s="510"/>
      <c r="R18" s="510"/>
      <c r="S18" s="510"/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10"/>
      <c r="AF18" s="510"/>
      <c r="AG18" s="510"/>
      <c r="AH18" s="510"/>
      <c r="AI18" s="510"/>
      <c r="AJ18" s="510"/>
      <c r="AK18" s="510"/>
      <c r="AL18" s="510"/>
      <c r="AM18" s="510">
        <v>6</v>
      </c>
      <c r="AN18" s="510"/>
      <c r="AO18" s="510"/>
      <c r="AP18" s="510"/>
      <c r="AQ18" s="510"/>
      <c r="AR18" s="510"/>
      <c r="AS18" s="510"/>
      <c r="AT18" s="510"/>
      <c r="AU18" s="510"/>
      <c r="AV18" s="510"/>
      <c r="AW18" s="510"/>
      <c r="AX18" s="510"/>
      <c r="AY18" s="510"/>
      <c r="AZ18" s="510"/>
      <c r="BA18" s="510"/>
      <c r="BB18" s="510"/>
      <c r="BC18" s="510"/>
      <c r="BD18" s="510"/>
      <c r="BE18" s="510"/>
      <c r="BF18" s="511">
        <v>6</v>
      </c>
    </row>
    <row r="19" spans="1:58" x14ac:dyDescent="0.25">
      <c r="A19" s="508" t="s">
        <v>132</v>
      </c>
      <c r="B19" s="509" t="s">
        <v>708</v>
      </c>
      <c r="C19" s="510"/>
      <c r="D19" s="510"/>
      <c r="E19" s="510"/>
      <c r="F19" s="510"/>
      <c r="G19" s="510"/>
      <c r="H19" s="510"/>
      <c r="I19" s="510"/>
      <c r="J19" s="510"/>
      <c r="K19" s="510"/>
      <c r="L19" s="510"/>
      <c r="M19" s="510"/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>
        <v>5</v>
      </c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511">
        <v>5</v>
      </c>
    </row>
    <row r="20" spans="1:58" x14ac:dyDescent="0.25">
      <c r="A20" s="508" t="s">
        <v>132</v>
      </c>
      <c r="B20" s="509" t="s">
        <v>947</v>
      </c>
      <c r="C20" s="510"/>
      <c r="D20" s="510"/>
      <c r="E20" s="510"/>
      <c r="F20" s="510"/>
      <c r="G20" s="510"/>
      <c r="H20" s="510"/>
      <c r="I20" s="510"/>
      <c r="J20" s="510"/>
      <c r="K20" s="510"/>
      <c r="L20" s="510"/>
      <c r="M20" s="510"/>
      <c r="N20" s="510"/>
      <c r="O20" s="510"/>
      <c r="P20" s="510"/>
      <c r="Q20" s="510"/>
      <c r="R20" s="510"/>
      <c r="S20" s="510"/>
      <c r="T20" s="510"/>
      <c r="U20" s="510"/>
      <c r="V20" s="510"/>
      <c r="W20" s="510"/>
      <c r="X20" s="510"/>
      <c r="Y20" s="510"/>
      <c r="Z20" s="510"/>
      <c r="AA20" s="510"/>
      <c r="AB20" s="510"/>
      <c r="AC20" s="510"/>
      <c r="AD20" s="510"/>
      <c r="AE20" s="510"/>
      <c r="AF20" s="510"/>
      <c r="AG20" s="510"/>
      <c r="AH20" s="510"/>
      <c r="AI20" s="510"/>
      <c r="AJ20" s="510"/>
      <c r="AK20" s="510"/>
      <c r="AL20" s="510"/>
      <c r="AM20" s="510">
        <v>7</v>
      </c>
      <c r="AN20" s="510">
        <v>1</v>
      </c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0"/>
      <c r="BF20" s="511">
        <v>8</v>
      </c>
    </row>
    <row r="21" spans="1:58" x14ac:dyDescent="0.25">
      <c r="A21" s="508" t="s">
        <v>132</v>
      </c>
      <c r="B21" s="509" t="s">
        <v>710</v>
      </c>
      <c r="C21" s="510"/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510"/>
      <c r="W21" s="510"/>
      <c r="X21" s="510"/>
      <c r="Y21" s="510"/>
      <c r="Z21" s="510"/>
      <c r="AA21" s="510"/>
      <c r="AB21" s="510"/>
      <c r="AC21" s="510"/>
      <c r="AD21" s="510"/>
      <c r="AE21" s="510"/>
      <c r="AF21" s="510"/>
      <c r="AG21" s="510"/>
      <c r="AH21" s="510"/>
      <c r="AI21" s="510"/>
      <c r="AJ21" s="510"/>
      <c r="AK21" s="510"/>
      <c r="AL21" s="510"/>
      <c r="AM21" s="510">
        <v>11</v>
      </c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0"/>
      <c r="BF21" s="511">
        <v>11</v>
      </c>
    </row>
    <row r="22" spans="1:58" x14ac:dyDescent="0.25">
      <c r="A22" s="508" t="s">
        <v>132</v>
      </c>
      <c r="B22" s="509" t="s">
        <v>711</v>
      </c>
      <c r="C22" s="510"/>
      <c r="D22" s="510"/>
      <c r="E22" s="510"/>
      <c r="F22" s="510"/>
      <c r="G22" s="510"/>
      <c r="H22" s="510"/>
      <c r="I22" s="510"/>
      <c r="J22" s="510"/>
      <c r="K22" s="510"/>
      <c r="L22" s="510"/>
      <c r="M22" s="510"/>
      <c r="N22" s="510"/>
      <c r="O22" s="510"/>
      <c r="P22" s="510"/>
      <c r="Q22" s="510"/>
      <c r="R22" s="510"/>
      <c r="S22" s="510"/>
      <c r="T22" s="510"/>
      <c r="U22" s="510"/>
      <c r="V22" s="510"/>
      <c r="W22" s="510"/>
      <c r="X22" s="510"/>
      <c r="Y22" s="510"/>
      <c r="Z22" s="510"/>
      <c r="AA22" s="510"/>
      <c r="AB22" s="510"/>
      <c r="AC22" s="510"/>
      <c r="AD22" s="510"/>
      <c r="AE22" s="510"/>
      <c r="AF22" s="510"/>
      <c r="AG22" s="510"/>
      <c r="AH22" s="510"/>
      <c r="AI22" s="510"/>
      <c r="AJ22" s="510"/>
      <c r="AK22" s="510"/>
      <c r="AL22" s="510"/>
      <c r="AM22" s="510">
        <v>18</v>
      </c>
      <c r="AN22" s="510"/>
      <c r="AO22" s="510"/>
      <c r="AP22" s="510">
        <v>1</v>
      </c>
      <c r="AQ22" s="510"/>
      <c r="AR22" s="510"/>
      <c r="AS22" s="510"/>
      <c r="AT22" s="510"/>
      <c r="AU22" s="510"/>
      <c r="AV22" s="510"/>
      <c r="AW22" s="510"/>
      <c r="AX22" s="510"/>
      <c r="AY22" s="510"/>
      <c r="AZ22" s="510"/>
      <c r="BA22" s="510"/>
      <c r="BB22" s="510"/>
      <c r="BC22" s="510"/>
      <c r="BD22" s="510"/>
      <c r="BE22" s="510"/>
      <c r="BF22" s="511">
        <v>19</v>
      </c>
    </row>
    <row r="23" spans="1:58" x14ac:dyDescent="0.25">
      <c r="A23" s="508" t="s">
        <v>132</v>
      </c>
      <c r="B23" s="509" t="s">
        <v>712</v>
      </c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0"/>
      <c r="AA23" s="510"/>
      <c r="AB23" s="510"/>
      <c r="AC23" s="510"/>
      <c r="AD23" s="510"/>
      <c r="AE23" s="510"/>
      <c r="AF23" s="510"/>
      <c r="AG23" s="510"/>
      <c r="AH23" s="510"/>
      <c r="AI23" s="510"/>
      <c r="AJ23" s="510"/>
      <c r="AK23" s="510"/>
      <c r="AL23" s="510"/>
      <c r="AM23" s="510">
        <v>6</v>
      </c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0"/>
      <c r="AZ23" s="510"/>
      <c r="BA23" s="510"/>
      <c r="BB23" s="510"/>
      <c r="BC23" s="510"/>
      <c r="BD23" s="510"/>
      <c r="BE23" s="510"/>
      <c r="BF23" s="511">
        <v>6</v>
      </c>
    </row>
    <row r="24" spans="1:58" x14ac:dyDescent="0.25">
      <c r="A24" s="508" t="s">
        <v>132</v>
      </c>
      <c r="B24" s="509" t="s">
        <v>713</v>
      </c>
      <c r="C24" s="510"/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  <c r="O24" s="510"/>
      <c r="P24" s="510"/>
      <c r="Q24" s="510"/>
      <c r="R24" s="510"/>
      <c r="S24" s="510"/>
      <c r="T24" s="510"/>
      <c r="U24" s="510"/>
      <c r="V24" s="510"/>
      <c r="W24" s="510"/>
      <c r="X24" s="510"/>
      <c r="Y24" s="510"/>
      <c r="Z24" s="510"/>
      <c r="AA24" s="510"/>
      <c r="AB24" s="510"/>
      <c r="AC24" s="510"/>
      <c r="AD24" s="510"/>
      <c r="AE24" s="510"/>
      <c r="AF24" s="510"/>
      <c r="AG24" s="510"/>
      <c r="AH24" s="510"/>
      <c r="AI24" s="510"/>
      <c r="AJ24" s="510"/>
      <c r="AK24" s="510"/>
      <c r="AL24" s="510"/>
      <c r="AM24" s="510">
        <v>10</v>
      </c>
      <c r="AN24" s="510"/>
      <c r="AO24" s="510"/>
      <c r="AP24" s="510"/>
      <c r="AQ24" s="510"/>
      <c r="AR24" s="510"/>
      <c r="AS24" s="510"/>
      <c r="AT24" s="510"/>
      <c r="AU24" s="510"/>
      <c r="AV24" s="510"/>
      <c r="AW24" s="510"/>
      <c r="AX24" s="510"/>
      <c r="AY24" s="510"/>
      <c r="AZ24" s="510"/>
      <c r="BA24" s="510"/>
      <c r="BB24" s="510"/>
      <c r="BC24" s="510"/>
      <c r="BD24" s="510"/>
      <c r="BE24" s="510"/>
      <c r="BF24" s="511">
        <v>10</v>
      </c>
    </row>
    <row r="25" spans="1:58" x14ac:dyDescent="0.25">
      <c r="A25" s="1697" t="s">
        <v>1072</v>
      </c>
      <c r="B25" s="1698"/>
      <c r="C25" s="437"/>
      <c r="D25" s="437"/>
      <c r="E25" s="437"/>
      <c r="F25" s="437"/>
      <c r="G25" s="437"/>
      <c r="H25" s="437"/>
      <c r="I25" s="437"/>
      <c r="J25" s="437"/>
      <c r="K25" s="437">
        <v>1</v>
      </c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7"/>
      <c r="AF25" s="437"/>
      <c r="AG25" s="437"/>
      <c r="AH25" s="437"/>
      <c r="AI25" s="437"/>
      <c r="AJ25" s="437"/>
      <c r="AK25" s="437"/>
      <c r="AL25" s="437"/>
      <c r="AM25" s="437">
        <v>136</v>
      </c>
      <c r="AN25" s="437">
        <v>1</v>
      </c>
      <c r="AO25" s="437"/>
      <c r="AP25" s="437">
        <v>2</v>
      </c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>
        <v>140</v>
      </c>
    </row>
    <row r="26" spans="1:58" x14ac:dyDescent="0.25">
      <c r="A26" s="508" t="s">
        <v>132</v>
      </c>
      <c r="B26" s="509" t="s">
        <v>709</v>
      </c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10"/>
      <c r="AD26" s="510"/>
      <c r="AE26" s="510"/>
      <c r="AF26" s="510"/>
      <c r="AG26" s="510"/>
      <c r="AH26" s="510"/>
      <c r="AI26" s="510"/>
      <c r="AJ26" s="510"/>
      <c r="AK26" s="510"/>
      <c r="AL26" s="510"/>
      <c r="AM26" s="510">
        <v>2</v>
      </c>
      <c r="AN26" s="510"/>
      <c r="AO26" s="510"/>
      <c r="AP26" s="510"/>
      <c r="AQ26" s="510"/>
      <c r="AR26" s="510"/>
      <c r="AS26" s="510"/>
      <c r="AT26" s="510"/>
      <c r="AU26" s="510"/>
      <c r="AV26" s="510"/>
      <c r="AW26" s="510"/>
      <c r="AX26" s="510"/>
      <c r="AY26" s="510"/>
      <c r="AZ26" s="510"/>
      <c r="BA26" s="510"/>
      <c r="BB26" s="510"/>
      <c r="BC26" s="510"/>
      <c r="BD26" s="510"/>
      <c r="BE26" s="510"/>
      <c r="BF26" s="511">
        <v>2</v>
      </c>
    </row>
    <row r="27" spans="1:58" x14ac:dyDescent="0.25">
      <c r="A27" s="1697" t="s">
        <v>948</v>
      </c>
      <c r="B27" s="1698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8"/>
      <c r="AL27" s="438"/>
      <c r="AM27" s="438">
        <v>2</v>
      </c>
      <c r="AN27" s="438"/>
      <c r="AO27" s="438"/>
      <c r="AP27" s="438"/>
      <c r="AQ27" s="438"/>
      <c r="AR27" s="438"/>
      <c r="AS27" s="438"/>
      <c r="AT27" s="438"/>
      <c r="AU27" s="438"/>
      <c r="AV27" s="438"/>
      <c r="AW27" s="438"/>
      <c r="AX27" s="438"/>
      <c r="AY27" s="438"/>
      <c r="AZ27" s="438"/>
      <c r="BA27" s="438"/>
      <c r="BB27" s="438"/>
      <c r="BC27" s="438"/>
      <c r="BD27" s="438"/>
      <c r="BE27" s="438"/>
      <c r="BF27" s="439">
        <v>2</v>
      </c>
    </row>
    <row r="28" spans="1:58" x14ac:dyDescent="0.25">
      <c r="A28" s="508" t="s">
        <v>132</v>
      </c>
      <c r="B28" s="509" t="s">
        <v>252</v>
      </c>
      <c r="C28" s="510"/>
      <c r="D28" s="510"/>
      <c r="E28" s="510"/>
      <c r="F28" s="510"/>
      <c r="G28" s="510"/>
      <c r="H28" s="510"/>
      <c r="I28" s="510"/>
      <c r="J28" s="510"/>
      <c r="K28" s="510"/>
      <c r="L28" s="510"/>
      <c r="M28" s="510"/>
      <c r="N28" s="510"/>
      <c r="O28" s="510"/>
      <c r="P28" s="510"/>
      <c r="Q28" s="510"/>
      <c r="R28" s="510"/>
      <c r="S28" s="510"/>
      <c r="T28" s="510"/>
      <c r="U28" s="510"/>
      <c r="V28" s="510"/>
      <c r="W28" s="510"/>
      <c r="X28" s="510"/>
      <c r="Y28" s="510"/>
      <c r="Z28" s="510"/>
      <c r="AA28" s="510"/>
      <c r="AB28" s="510"/>
      <c r="AC28" s="510"/>
      <c r="AD28" s="510"/>
      <c r="AE28" s="510"/>
      <c r="AF28" s="510"/>
      <c r="AG28" s="510"/>
      <c r="AH28" s="510"/>
      <c r="AI28" s="510"/>
      <c r="AJ28" s="510"/>
      <c r="AK28" s="510"/>
      <c r="AL28" s="510"/>
      <c r="AM28" s="510">
        <v>2</v>
      </c>
      <c r="AN28" s="510"/>
      <c r="AO28" s="510"/>
      <c r="AP28" s="510"/>
      <c r="AQ28" s="510"/>
      <c r="AR28" s="510"/>
      <c r="AS28" s="510"/>
      <c r="AT28" s="510">
        <v>8</v>
      </c>
      <c r="AU28" s="510"/>
      <c r="AV28" s="510"/>
      <c r="AW28" s="510"/>
      <c r="AX28" s="510"/>
      <c r="AY28" s="510"/>
      <c r="AZ28" s="510"/>
      <c r="BA28" s="510"/>
      <c r="BB28" s="510"/>
      <c r="BC28" s="510"/>
      <c r="BD28" s="510"/>
      <c r="BE28" s="510"/>
      <c r="BF28" s="511">
        <v>10</v>
      </c>
    </row>
    <row r="29" spans="1:58" x14ac:dyDescent="0.25">
      <c r="A29" s="508" t="s">
        <v>132</v>
      </c>
      <c r="B29" s="509" t="s">
        <v>262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0"/>
      <c r="Q29" s="510"/>
      <c r="R29" s="510"/>
      <c r="S29" s="510"/>
      <c r="T29" s="510"/>
      <c r="U29" s="510"/>
      <c r="V29" s="510"/>
      <c r="W29" s="510"/>
      <c r="X29" s="510"/>
      <c r="Y29" s="510"/>
      <c r="Z29" s="510"/>
      <c r="AA29" s="510">
        <v>1</v>
      </c>
      <c r="AB29" s="510"/>
      <c r="AC29" s="510"/>
      <c r="AD29" s="510"/>
      <c r="AE29" s="510"/>
      <c r="AF29" s="510"/>
      <c r="AG29" s="510"/>
      <c r="AH29" s="510"/>
      <c r="AI29" s="510"/>
      <c r="AJ29" s="510"/>
      <c r="AK29" s="510"/>
      <c r="AL29" s="510"/>
      <c r="AM29" s="510">
        <v>2</v>
      </c>
      <c r="AN29" s="510"/>
      <c r="AO29" s="510"/>
      <c r="AP29" s="510"/>
      <c r="AQ29" s="510"/>
      <c r="AR29" s="510"/>
      <c r="AS29" s="510"/>
      <c r="AT29" s="510">
        <v>9</v>
      </c>
      <c r="AU29" s="510"/>
      <c r="AV29" s="510"/>
      <c r="AW29" s="510"/>
      <c r="AX29" s="510"/>
      <c r="AY29" s="510"/>
      <c r="AZ29" s="510"/>
      <c r="BA29" s="510"/>
      <c r="BB29" s="510"/>
      <c r="BC29" s="510"/>
      <c r="BD29" s="510"/>
      <c r="BE29" s="510"/>
      <c r="BF29" s="511">
        <v>12</v>
      </c>
    </row>
    <row r="30" spans="1:58" x14ac:dyDescent="0.25">
      <c r="A30" s="508" t="s">
        <v>132</v>
      </c>
      <c r="B30" s="509" t="s">
        <v>264</v>
      </c>
      <c r="C30" s="510"/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>
        <v>1</v>
      </c>
      <c r="AB30" s="510"/>
      <c r="AC30" s="510"/>
      <c r="AD30" s="510"/>
      <c r="AE30" s="510"/>
      <c r="AF30" s="510"/>
      <c r="AG30" s="510"/>
      <c r="AH30" s="510"/>
      <c r="AI30" s="510"/>
      <c r="AJ30" s="510"/>
      <c r="AK30" s="510"/>
      <c r="AL30" s="510"/>
      <c r="AM30" s="510">
        <v>3</v>
      </c>
      <c r="AN30" s="510"/>
      <c r="AO30" s="510"/>
      <c r="AP30" s="510">
        <v>2</v>
      </c>
      <c r="AQ30" s="510"/>
      <c r="AR30" s="510"/>
      <c r="AS30" s="510"/>
      <c r="AT30" s="510">
        <v>22</v>
      </c>
      <c r="AU30" s="510"/>
      <c r="AV30" s="510"/>
      <c r="AW30" s="510"/>
      <c r="AX30" s="510"/>
      <c r="AY30" s="510"/>
      <c r="AZ30" s="510"/>
      <c r="BA30" s="510"/>
      <c r="BB30" s="510"/>
      <c r="BC30" s="510"/>
      <c r="BD30" s="510"/>
      <c r="BE30" s="510"/>
      <c r="BF30" s="511">
        <v>28</v>
      </c>
    </row>
    <row r="31" spans="1:58" x14ac:dyDescent="0.25">
      <c r="A31" s="508" t="s">
        <v>132</v>
      </c>
      <c r="B31" s="509" t="s">
        <v>172</v>
      </c>
      <c r="C31" s="510"/>
      <c r="D31" s="510"/>
      <c r="E31" s="510"/>
      <c r="F31" s="510"/>
      <c r="G31" s="510"/>
      <c r="H31" s="510"/>
      <c r="I31" s="510"/>
      <c r="J31" s="510"/>
      <c r="K31" s="510"/>
      <c r="L31" s="510"/>
      <c r="M31" s="510"/>
      <c r="N31" s="510"/>
      <c r="O31" s="510"/>
      <c r="P31" s="510"/>
      <c r="Q31" s="510"/>
      <c r="R31" s="510"/>
      <c r="S31" s="510"/>
      <c r="T31" s="510"/>
      <c r="U31" s="510">
        <v>1</v>
      </c>
      <c r="V31" s="510"/>
      <c r="W31" s="510"/>
      <c r="X31" s="510"/>
      <c r="Y31" s="510"/>
      <c r="Z31" s="510"/>
      <c r="AA31" s="510"/>
      <c r="AB31" s="510"/>
      <c r="AC31" s="510"/>
      <c r="AD31" s="510"/>
      <c r="AE31" s="510"/>
      <c r="AF31" s="510"/>
      <c r="AG31" s="510"/>
      <c r="AH31" s="510"/>
      <c r="AI31" s="510"/>
      <c r="AJ31" s="510"/>
      <c r="AK31" s="510"/>
      <c r="AL31" s="510"/>
      <c r="AM31" s="510"/>
      <c r="AN31" s="510">
        <v>7</v>
      </c>
      <c r="AO31" s="510"/>
      <c r="AP31" s="510"/>
      <c r="AQ31" s="510"/>
      <c r="AR31" s="510"/>
      <c r="AS31" s="510"/>
      <c r="AT31" s="510"/>
      <c r="AU31" s="510"/>
      <c r="AV31" s="510"/>
      <c r="AW31" s="510"/>
      <c r="AX31" s="510"/>
      <c r="AY31" s="510"/>
      <c r="AZ31" s="510"/>
      <c r="BA31" s="510"/>
      <c r="BB31" s="510"/>
      <c r="BC31" s="510"/>
      <c r="BD31" s="510"/>
      <c r="BE31" s="510"/>
      <c r="BF31" s="511">
        <v>8</v>
      </c>
    </row>
    <row r="32" spans="1:58" x14ac:dyDescent="0.25">
      <c r="A32" s="508" t="s">
        <v>132</v>
      </c>
      <c r="B32" s="509" t="s">
        <v>176</v>
      </c>
      <c r="C32" s="510"/>
      <c r="D32" s="510"/>
      <c r="E32" s="510"/>
      <c r="F32" s="510"/>
      <c r="G32" s="510"/>
      <c r="H32" s="510"/>
      <c r="I32" s="510"/>
      <c r="J32" s="510"/>
      <c r="K32" s="510"/>
      <c r="L32" s="510"/>
      <c r="M32" s="510"/>
      <c r="N32" s="510"/>
      <c r="O32" s="510"/>
      <c r="P32" s="510"/>
      <c r="Q32" s="510"/>
      <c r="R32" s="510"/>
      <c r="S32" s="510"/>
      <c r="T32" s="510"/>
      <c r="U32" s="510"/>
      <c r="V32" s="510"/>
      <c r="W32" s="510"/>
      <c r="X32" s="510"/>
      <c r="Y32" s="510"/>
      <c r="Z32" s="510"/>
      <c r="AA32" s="510"/>
      <c r="AB32" s="510"/>
      <c r="AC32" s="510"/>
      <c r="AD32" s="510"/>
      <c r="AE32" s="510"/>
      <c r="AF32" s="510"/>
      <c r="AG32" s="510"/>
      <c r="AH32" s="510"/>
      <c r="AI32" s="510"/>
      <c r="AJ32" s="510"/>
      <c r="AK32" s="510"/>
      <c r="AL32" s="510"/>
      <c r="AM32" s="510"/>
      <c r="AN32" s="510">
        <v>1</v>
      </c>
      <c r="AO32" s="510"/>
      <c r="AP32" s="510">
        <v>1</v>
      </c>
      <c r="AQ32" s="510"/>
      <c r="AR32" s="510"/>
      <c r="AS32" s="510"/>
      <c r="AT32" s="510"/>
      <c r="AU32" s="510"/>
      <c r="AV32" s="510"/>
      <c r="AW32" s="510"/>
      <c r="AX32" s="510"/>
      <c r="AY32" s="510"/>
      <c r="AZ32" s="510"/>
      <c r="BA32" s="510"/>
      <c r="BB32" s="510"/>
      <c r="BC32" s="510"/>
      <c r="BD32" s="510"/>
      <c r="BE32" s="510"/>
      <c r="BF32" s="511">
        <v>2</v>
      </c>
    </row>
    <row r="33" spans="1:58" x14ac:dyDescent="0.25">
      <c r="A33" s="508" t="s">
        <v>132</v>
      </c>
      <c r="B33" s="509" t="s">
        <v>251</v>
      </c>
      <c r="C33" s="510"/>
      <c r="D33" s="510"/>
      <c r="E33" s="510"/>
      <c r="F33" s="510"/>
      <c r="G33" s="510"/>
      <c r="H33" s="510"/>
      <c r="I33" s="510"/>
      <c r="J33" s="510"/>
      <c r="K33" s="510"/>
      <c r="L33" s="510">
        <v>1</v>
      </c>
      <c r="M33" s="510"/>
      <c r="N33" s="510"/>
      <c r="O33" s="510"/>
      <c r="P33" s="510"/>
      <c r="Q33" s="510"/>
      <c r="R33" s="510"/>
      <c r="S33" s="510"/>
      <c r="T33" s="510"/>
      <c r="U33" s="510"/>
      <c r="V33" s="510"/>
      <c r="W33" s="510"/>
      <c r="X33" s="510"/>
      <c r="Y33" s="510"/>
      <c r="Z33" s="510"/>
      <c r="AA33" s="510">
        <v>1</v>
      </c>
      <c r="AB33" s="510"/>
      <c r="AC33" s="510"/>
      <c r="AD33" s="510"/>
      <c r="AE33" s="510"/>
      <c r="AF33" s="510"/>
      <c r="AG33" s="510"/>
      <c r="AH33" s="510"/>
      <c r="AI33" s="510"/>
      <c r="AJ33" s="510"/>
      <c r="AK33" s="510"/>
      <c r="AL33" s="510"/>
      <c r="AM33" s="510">
        <v>1</v>
      </c>
      <c r="AN33" s="510"/>
      <c r="AO33" s="510"/>
      <c r="AP33" s="510"/>
      <c r="AQ33" s="510"/>
      <c r="AR33" s="510"/>
      <c r="AS33" s="510"/>
      <c r="AT33" s="510">
        <v>5</v>
      </c>
      <c r="AU33" s="510"/>
      <c r="AV33" s="510"/>
      <c r="AW33" s="510"/>
      <c r="AX33" s="510"/>
      <c r="AY33" s="510"/>
      <c r="AZ33" s="510"/>
      <c r="BA33" s="510"/>
      <c r="BB33" s="510"/>
      <c r="BC33" s="510"/>
      <c r="BD33" s="510"/>
      <c r="BE33" s="510"/>
      <c r="BF33" s="511">
        <v>8</v>
      </c>
    </row>
    <row r="34" spans="1:58" x14ac:dyDescent="0.25">
      <c r="A34" s="508" t="s">
        <v>132</v>
      </c>
      <c r="B34" s="509" t="s">
        <v>88</v>
      </c>
      <c r="C34" s="510"/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0"/>
      <c r="W34" s="510"/>
      <c r="X34" s="510"/>
      <c r="Y34" s="510"/>
      <c r="Z34" s="510"/>
      <c r="AA34" s="510">
        <v>2</v>
      </c>
      <c r="AB34" s="510"/>
      <c r="AC34" s="510"/>
      <c r="AD34" s="510"/>
      <c r="AE34" s="510"/>
      <c r="AF34" s="510"/>
      <c r="AG34" s="510"/>
      <c r="AH34" s="510"/>
      <c r="AI34" s="510"/>
      <c r="AJ34" s="510"/>
      <c r="AK34" s="510"/>
      <c r="AL34" s="510"/>
      <c r="AM34" s="510">
        <v>2</v>
      </c>
      <c r="AN34" s="510"/>
      <c r="AO34" s="510"/>
      <c r="AP34" s="510"/>
      <c r="AQ34" s="510"/>
      <c r="AR34" s="510"/>
      <c r="AS34" s="510"/>
      <c r="AT34" s="510">
        <v>28</v>
      </c>
      <c r="AU34" s="510"/>
      <c r="AV34" s="510"/>
      <c r="AW34" s="510"/>
      <c r="AX34" s="510">
        <v>1</v>
      </c>
      <c r="AY34" s="510"/>
      <c r="AZ34" s="510"/>
      <c r="BA34" s="510"/>
      <c r="BB34" s="510"/>
      <c r="BC34" s="510"/>
      <c r="BD34" s="510"/>
      <c r="BE34" s="510"/>
      <c r="BF34" s="511">
        <v>33</v>
      </c>
    </row>
    <row r="35" spans="1:58" x14ac:dyDescent="0.25">
      <c r="A35" s="508" t="s">
        <v>132</v>
      </c>
      <c r="B35" s="509" t="s">
        <v>847</v>
      </c>
      <c r="C35" s="510"/>
      <c r="D35" s="510"/>
      <c r="E35" s="510"/>
      <c r="F35" s="510"/>
      <c r="G35" s="510"/>
      <c r="H35" s="510"/>
      <c r="I35" s="510"/>
      <c r="J35" s="510"/>
      <c r="K35" s="510"/>
      <c r="L35" s="510"/>
      <c r="M35" s="510"/>
      <c r="N35" s="510"/>
      <c r="O35" s="510"/>
      <c r="P35" s="510"/>
      <c r="Q35" s="510"/>
      <c r="R35" s="510"/>
      <c r="S35" s="510"/>
      <c r="T35" s="510"/>
      <c r="U35" s="510"/>
      <c r="V35" s="510"/>
      <c r="W35" s="510"/>
      <c r="X35" s="510"/>
      <c r="Y35" s="510"/>
      <c r="Z35" s="510"/>
      <c r="AA35" s="510">
        <v>1</v>
      </c>
      <c r="AB35" s="510"/>
      <c r="AC35" s="510"/>
      <c r="AD35" s="510"/>
      <c r="AE35" s="510"/>
      <c r="AF35" s="510"/>
      <c r="AG35" s="510"/>
      <c r="AH35" s="510"/>
      <c r="AI35" s="510"/>
      <c r="AJ35" s="510"/>
      <c r="AK35" s="510"/>
      <c r="AL35" s="510"/>
      <c r="AM35" s="510">
        <v>3</v>
      </c>
      <c r="AN35" s="510"/>
      <c r="AO35" s="510"/>
      <c r="AP35" s="510"/>
      <c r="AQ35" s="510"/>
      <c r="AR35" s="510"/>
      <c r="AS35" s="510"/>
      <c r="AT35" s="510">
        <v>20</v>
      </c>
      <c r="AU35" s="510"/>
      <c r="AV35" s="510"/>
      <c r="AW35" s="510"/>
      <c r="AX35" s="510"/>
      <c r="AY35" s="510"/>
      <c r="AZ35" s="510"/>
      <c r="BA35" s="510"/>
      <c r="BB35" s="510"/>
      <c r="BC35" s="510"/>
      <c r="BD35" s="510"/>
      <c r="BE35" s="510"/>
      <c r="BF35" s="511">
        <v>24</v>
      </c>
    </row>
    <row r="36" spans="1:58" x14ac:dyDescent="0.25">
      <c r="A36" s="508" t="s">
        <v>132</v>
      </c>
      <c r="B36" s="509" t="s">
        <v>59</v>
      </c>
      <c r="C36" s="510"/>
      <c r="D36" s="510"/>
      <c r="E36" s="510"/>
      <c r="F36" s="510"/>
      <c r="G36" s="510"/>
      <c r="H36" s="510"/>
      <c r="I36" s="510"/>
      <c r="J36" s="510"/>
      <c r="K36" s="510"/>
      <c r="L36" s="510"/>
      <c r="M36" s="510"/>
      <c r="N36" s="510"/>
      <c r="O36" s="510"/>
      <c r="P36" s="510"/>
      <c r="Q36" s="510"/>
      <c r="R36" s="510"/>
      <c r="S36" s="510"/>
      <c r="T36" s="510"/>
      <c r="U36" s="510"/>
      <c r="V36" s="510"/>
      <c r="W36" s="510"/>
      <c r="X36" s="510"/>
      <c r="Y36" s="510"/>
      <c r="Z36" s="510"/>
      <c r="AA36" s="510">
        <v>2</v>
      </c>
      <c r="AB36" s="510"/>
      <c r="AC36" s="510"/>
      <c r="AD36" s="510"/>
      <c r="AE36" s="510"/>
      <c r="AF36" s="510"/>
      <c r="AG36" s="510"/>
      <c r="AH36" s="510"/>
      <c r="AI36" s="510"/>
      <c r="AJ36" s="510"/>
      <c r="AK36" s="510"/>
      <c r="AL36" s="510"/>
      <c r="AM36" s="510">
        <v>6</v>
      </c>
      <c r="AN36" s="510"/>
      <c r="AO36" s="510"/>
      <c r="AP36" s="510">
        <v>2</v>
      </c>
      <c r="AQ36" s="510"/>
      <c r="AR36" s="510"/>
      <c r="AS36" s="510"/>
      <c r="AT36" s="510">
        <v>32</v>
      </c>
      <c r="AU36" s="510"/>
      <c r="AV36" s="510"/>
      <c r="AW36" s="510"/>
      <c r="AX36" s="510"/>
      <c r="AY36" s="510"/>
      <c r="AZ36" s="510"/>
      <c r="BA36" s="510"/>
      <c r="BB36" s="510"/>
      <c r="BC36" s="510"/>
      <c r="BD36" s="510"/>
      <c r="BE36" s="510"/>
      <c r="BF36" s="511">
        <v>42</v>
      </c>
    </row>
    <row r="37" spans="1:58" x14ac:dyDescent="0.25">
      <c r="A37" s="508" t="s">
        <v>132</v>
      </c>
      <c r="B37" s="509" t="s">
        <v>184</v>
      </c>
      <c r="C37" s="510"/>
      <c r="D37" s="510"/>
      <c r="E37" s="510"/>
      <c r="F37" s="510"/>
      <c r="G37" s="510"/>
      <c r="H37" s="510"/>
      <c r="I37" s="510"/>
      <c r="J37" s="510"/>
      <c r="K37" s="510"/>
      <c r="L37" s="510">
        <v>1</v>
      </c>
      <c r="M37" s="510"/>
      <c r="N37" s="510"/>
      <c r="O37" s="510"/>
      <c r="P37" s="510"/>
      <c r="Q37" s="510"/>
      <c r="R37" s="510"/>
      <c r="S37" s="510"/>
      <c r="T37" s="510"/>
      <c r="U37" s="510"/>
      <c r="V37" s="510"/>
      <c r="W37" s="510"/>
      <c r="X37" s="510"/>
      <c r="Y37" s="510"/>
      <c r="Z37" s="510"/>
      <c r="AA37" s="510">
        <v>3</v>
      </c>
      <c r="AB37" s="510"/>
      <c r="AC37" s="510"/>
      <c r="AD37" s="510"/>
      <c r="AE37" s="510"/>
      <c r="AF37" s="510"/>
      <c r="AG37" s="510"/>
      <c r="AH37" s="510"/>
      <c r="AI37" s="510"/>
      <c r="AJ37" s="510"/>
      <c r="AK37" s="510"/>
      <c r="AL37" s="510"/>
      <c r="AM37" s="510">
        <v>6</v>
      </c>
      <c r="AN37" s="510"/>
      <c r="AO37" s="510"/>
      <c r="AP37" s="510">
        <v>3</v>
      </c>
      <c r="AQ37" s="510"/>
      <c r="AR37" s="510"/>
      <c r="AS37" s="510"/>
      <c r="AT37" s="510">
        <v>39</v>
      </c>
      <c r="AU37" s="510"/>
      <c r="AV37" s="510"/>
      <c r="AW37" s="510"/>
      <c r="AX37" s="510"/>
      <c r="AY37" s="510"/>
      <c r="AZ37" s="510"/>
      <c r="BA37" s="510"/>
      <c r="BB37" s="510"/>
      <c r="BC37" s="510"/>
      <c r="BD37" s="510"/>
      <c r="BE37" s="510"/>
      <c r="BF37" s="511">
        <v>52</v>
      </c>
    </row>
    <row r="38" spans="1:58" x14ac:dyDescent="0.25">
      <c r="A38" s="508" t="s">
        <v>132</v>
      </c>
      <c r="B38" s="509" t="s">
        <v>180</v>
      </c>
      <c r="C38" s="510"/>
      <c r="D38" s="510"/>
      <c r="E38" s="510"/>
      <c r="F38" s="510"/>
      <c r="G38" s="510"/>
      <c r="H38" s="510"/>
      <c r="I38" s="510"/>
      <c r="J38" s="510"/>
      <c r="K38" s="510"/>
      <c r="L38" s="510"/>
      <c r="M38" s="510"/>
      <c r="N38" s="510"/>
      <c r="O38" s="510"/>
      <c r="P38" s="510"/>
      <c r="Q38" s="510"/>
      <c r="R38" s="510"/>
      <c r="S38" s="510"/>
      <c r="T38" s="510"/>
      <c r="U38" s="510"/>
      <c r="V38" s="510"/>
      <c r="W38" s="510"/>
      <c r="X38" s="510"/>
      <c r="Y38" s="510"/>
      <c r="Z38" s="510"/>
      <c r="AA38" s="510">
        <v>1</v>
      </c>
      <c r="AB38" s="510"/>
      <c r="AC38" s="510"/>
      <c r="AD38" s="510"/>
      <c r="AE38" s="510"/>
      <c r="AF38" s="510"/>
      <c r="AG38" s="510"/>
      <c r="AH38" s="510"/>
      <c r="AI38" s="510"/>
      <c r="AJ38" s="510"/>
      <c r="AK38" s="510"/>
      <c r="AL38" s="510"/>
      <c r="AM38" s="510">
        <v>2</v>
      </c>
      <c r="AN38" s="510"/>
      <c r="AO38" s="510"/>
      <c r="AP38" s="510">
        <v>1</v>
      </c>
      <c r="AQ38" s="510"/>
      <c r="AR38" s="510"/>
      <c r="AS38" s="510"/>
      <c r="AT38" s="510">
        <v>16</v>
      </c>
      <c r="AU38" s="510"/>
      <c r="AV38" s="510"/>
      <c r="AW38" s="510"/>
      <c r="AX38" s="510"/>
      <c r="AY38" s="510"/>
      <c r="AZ38" s="510"/>
      <c r="BA38" s="510"/>
      <c r="BB38" s="510"/>
      <c r="BC38" s="510"/>
      <c r="BD38" s="510"/>
      <c r="BE38" s="510"/>
      <c r="BF38" s="511">
        <v>20</v>
      </c>
    </row>
    <row r="39" spans="1:58" x14ac:dyDescent="0.25">
      <c r="A39" s="508" t="s">
        <v>132</v>
      </c>
      <c r="B39" s="509" t="s">
        <v>182</v>
      </c>
      <c r="C39" s="510"/>
      <c r="D39" s="510"/>
      <c r="E39" s="510"/>
      <c r="F39" s="510"/>
      <c r="G39" s="510"/>
      <c r="H39" s="510"/>
      <c r="I39" s="510"/>
      <c r="J39" s="510"/>
      <c r="K39" s="510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0"/>
      <c r="Y39" s="510"/>
      <c r="Z39" s="510"/>
      <c r="AA39" s="510">
        <v>1</v>
      </c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>
        <v>1</v>
      </c>
      <c r="AN39" s="510"/>
      <c r="AO39" s="510"/>
      <c r="AP39" s="510"/>
      <c r="AQ39" s="510"/>
      <c r="AR39" s="510"/>
      <c r="AS39" s="510"/>
      <c r="AT39" s="510">
        <v>11</v>
      </c>
      <c r="AU39" s="510"/>
      <c r="AV39" s="510"/>
      <c r="AW39" s="510"/>
      <c r="AX39" s="510"/>
      <c r="AY39" s="510"/>
      <c r="AZ39" s="510"/>
      <c r="BA39" s="510"/>
      <c r="BB39" s="510"/>
      <c r="BC39" s="510"/>
      <c r="BD39" s="510"/>
      <c r="BE39" s="510"/>
      <c r="BF39" s="511">
        <v>13</v>
      </c>
    </row>
    <row r="40" spans="1:58" x14ac:dyDescent="0.25">
      <c r="A40" s="508" t="s">
        <v>132</v>
      </c>
      <c r="B40" s="509" t="s">
        <v>259</v>
      </c>
      <c r="C40" s="510"/>
      <c r="D40" s="510"/>
      <c r="E40" s="510"/>
      <c r="F40" s="510"/>
      <c r="G40" s="510"/>
      <c r="H40" s="510"/>
      <c r="I40" s="510"/>
      <c r="J40" s="510"/>
      <c r="K40" s="510"/>
      <c r="L40" s="510">
        <v>1</v>
      </c>
      <c r="M40" s="510"/>
      <c r="N40" s="510"/>
      <c r="O40" s="510"/>
      <c r="P40" s="510"/>
      <c r="Q40" s="510"/>
      <c r="R40" s="510"/>
      <c r="S40" s="510"/>
      <c r="T40" s="510"/>
      <c r="U40" s="510"/>
      <c r="V40" s="510"/>
      <c r="W40" s="510"/>
      <c r="X40" s="510"/>
      <c r="Y40" s="510"/>
      <c r="Z40" s="510"/>
      <c r="AA40" s="510">
        <v>2</v>
      </c>
      <c r="AB40" s="510"/>
      <c r="AC40" s="510"/>
      <c r="AD40" s="510"/>
      <c r="AE40" s="510"/>
      <c r="AF40" s="510"/>
      <c r="AG40" s="510"/>
      <c r="AH40" s="510"/>
      <c r="AI40" s="510"/>
      <c r="AJ40" s="510"/>
      <c r="AK40" s="510"/>
      <c r="AL40" s="510"/>
      <c r="AM40" s="510">
        <v>3</v>
      </c>
      <c r="AN40" s="510"/>
      <c r="AO40" s="510"/>
      <c r="AP40" s="510"/>
      <c r="AQ40" s="510"/>
      <c r="AR40" s="510"/>
      <c r="AS40" s="510"/>
      <c r="AT40" s="510">
        <v>25</v>
      </c>
      <c r="AU40" s="510"/>
      <c r="AV40" s="510"/>
      <c r="AW40" s="510"/>
      <c r="AX40" s="510"/>
      <c r="AY40" s="510"/>
      <c r="AZ40" s="510"/>
      <c r="BA40" s="510"/>
      <c r="BB40" s="510"/>
      <c r="BC40" s="510"/>
      <c r="BD40" s="510"/>
      <c r="BE40" s="510"/>
      <c r="BF40" s="511">
        <v>31</v>
      </c>
    </row>
    <row r="41" spans="1:58" x14ac:dyDescent="0.25">
      <c r="A41" s="508" t="s">
        <v>132</v>
      </c>
      <c r="B41" s="509" t="s">
        <v>250</v>
      </c>
      <c r="C41" s="510"/>
      <c r="D41" s="510"/>
      <c r="E41" s="510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10"/>
      <c r="T41" s="510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0"/>
      <c r="AI41" s="510"/>
      <c r="AJ41" s="510"/>
      <c r="AK41" s="510"/>
      <c r="AL41" s="510"/>
      <c r="AM41" s="510">
        <v>1</v>
      </c>
      <c r="AN41" s="510"/>
      <c r="AO41" s="510"/>
      <c r="AP41" s="510"/>
      <c r="AQ41" s="510"/>
      <c r="AR41" s="510"/>
      <c r="AS41" s="510"/>
      <c r="AT41" s="510">
        <v>8</v>
      </c>
      <c r="AU41" s="510"/>
      <c r="AV41" s="510"/>
      <c r="AW41" s="510"/>
      <c r="AX41" s="510"/>
      <c r="AY41" s="510"/>
      <c r="AZ41" s="510"/>
      <c r="BA41" s="510"/>
      <c r="BB41" s="510"/>
      <c r="BC41" s="510"/>
      <c r="BD41" s="510"/>
      <c r="BE41" s="510"/>
      <c r="BF41" s="511">
        <v>9</v>
      </c>
    </row>
    <row r="42" spans="1:58" x14ac:dyDescent="0.25">
      <c r="A42" s="508" t="s">
        <v>132</v>
      </c>
      <c r="B42" s="509" t="s">
        <v>261</v>
      </c>
      <c r="C42" s="510"/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>
        <v>1</v>
      </c>
      <c r="AB42" s="510"/>
      <c r="AC42" s="510"/>
      <c r="AD42" s="510"/>
      <c r="AE42" s="510"/>
      <c r="AF42" s="510"/>
      <c r="AG42" s="510"/>
      <c r="AH42" s="510"/>
      <c r="AI42" s="510"/>
      <c r="AJ42" s="510"/>
      <c r="AK42" s="510"/>
      <c r="AL42" s="510"/>
      <c r="AM42" s="510"/>
      <c r="AN42" s="510"/>
      <c r="AO42" s="510"/>
      <c r="AP42" s="510"/>
      <c r="AQ42" s="510"/>
      <c r="AR42" s="510"/>
      <c r="AS42" s="510"/>
      <c r="AT42" s="510">
        <v>10</v>
      </c>
      <c r="AU42" s="510"/>
      <c r="AV42" s="510"/>
      <c r="AW42" s="510"/>
      <c r="AX42" s="510"/>
      <c r="AY42" s="510"/>
      <c r="AZ42" s="510"/>
      <c r="BA42" s="510"/>
      <c r="BB42" s="510"/>
      <c r="BC42" s="510"/>
      <c r="BD42" s="510"/>
      <c r="BE42" s="510"/>
      <c r="BF42" s="511">
        <v>11</v>
      </c>
    </row>
    <row r="43" spans="1:58" x14ac:dyDescent="0.25">
      <c r="A43" s="508" t="s">
        <v>132</v>
      </c>
      <c r="B43" s="509" t="s">
        <v>281</v>
      </c>
      <c r="C43" s="510"/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>
        <v>1</v>
      </c>
      <c r="AB43" s="510"/>
      <c r="AC43" s="510"/>
      <c r="AD43" s="510"/>
      <c r="AE43" s="510"/>
      <c r="AF43" s="510"/>
      <c r="AG43" s="510"/>
      <c r="AH43" s="510"/>
      <c r="AI43" s="510"/>
      <c r="AJ43" s="510"/>
      <c r="AK43" s="510"/>
      <c r="AL43" s="510"/>
      <c r="AM43" s="510"/>
      <c r="AN43" s="510"/>
      <c r="AO43" s="510"/>
      <c r="AP43" s="510">
        <v>2</v>
      </c>
      <c r="AQ43" s="510"/>
      <c r="AR43" s="510"/>
      <c r="AS43" s="510"/>
      <c r="AT43" s="510">
        <v>19</v>
      </c>
      <c r="AU43" s="510"/>
      <c r="AV43" s="510"/>
      <c r="AW43" s="510"/>
      <c r="AX43" s="510"/>
      <c r="AY43" s="510"/>
      <c r="AZ43" s="510"/>
      <c r="BA43" s="510"/>
      <c r="BB43" s="510"/>
      <c r="BC43" s="510"/>
      <c r="BD43" s="510"/>
      <c r="BE43" s="510"/>
      <c r="BF43" s="511">
        <v>22</v>
      </c>
    </row>
    <row r="44" spans="1:58" x14ac:dyDescent="0.25">
      <c r="A44" s="508" t="s">
        <v>132</v>
      </c>
      <c r="B44" s="509" t="s">
        <v>255</v>
      </c>
      <c r="C44" s="510"/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  <c r="AK44" s="510"/>
      <c r="AL44" s="510"/>
      <c r="AM44" s="510"/>
      <c r="AN44" s="510"/>
      <c r="AO44" s="510"/>
      <c r="AP44" s="510"/>
      <c r="AQ44" s="510"/>
      <c r="AR44" s="510"/>
      <c r="AS44" s="510"/>
      <c r="AT44" s="510">
        <v>7</v>
      </c>
      <c r="AU44" s="510"/>
      <c r="AV44" s="510"/>
      <c r="AW44" s="510"/>
      <c r="AX44" s="510"/>
      <c r="AY44" s="510"/>
      <c r="AZ44" s="510"/>
      <c r="BA44" s="510"/>
      <c r="BB44" s="510"/>
      <c r="BC44" s="510"/>
      <c r="BD44" s="510"/>
      <c r="BE44" s="510"/>
      <c r="BF44" s="511">
        <v>7</v>
      </c>
    </row>
    <row r="45" spans="1:58" x14ac:dyDescent="0.25">
      <c r="A45" s="508" t="s">
        <v>132</v>
      </c>
      <c r="B45" s="509" t="s">
        <v>279</v>
      </c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>
        <v>1</v>
      </c>
      <c r="AN45" s="510"/>
      <c r="AO45" s="510"/>
      <c r="AP45" s="510"/>
      <c r="AQ45" s="510"/>
      <c r="AR45" s="510"/>
      <c r="AS45" s="510"/>
      <c r="AT45" s="510">
        <v>6</v>
      </c>
      <c r="AU45" s="510"/>
      <c r="AV45" s="510"/>
      <c r="AW45" s="510"/>
      <c r="AX45" s="510"/>
      <c r="AY45" s="510"/>
      <c r="AZ45" s="510"/>
      <c r="BA45" s="510"/>
      <c r="BB45" s="510"/>
      <c r="BC45" s="510"/>
      <c r="BD45" s="510"/>
      <c r="BE45" s="510"/>
      <c r="BF45" s="511">
        <v>7</v>
      </c>
    </row>
    <row r="46" spans="1:58" x14ac:dyDescent="0.25">
      <c r="A46" s="508" t="s">
        <v>132</v>
      </c>
      <c r="B46" s="509" t="s">
        <v>189</v>
      </c>
      <c r="C46" s="510"/>
      <c r="D46" s="510"/>
      <c r="E46" s="510"/>
      <c r="F46" s="510"/>
      <c r="G46" s="510"/>
      <c r="H46" s="510"/>
      <c r="I46" s="510"/>
      <c r="J46" s="510"/>
      <c r="K46" s="510"/>
      <c r="L46" s="510">
        <v>1</v>
      </c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>
        <v>2</v>
      </c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>
        <v>4</v>
      </c>
      <c r="AN46" s="510"/>
      <c r="AO46" s="510"/>
      <c r="AP46" s="510">
        <v>3</v>
      </c>
      <c r="AQ46" s="510"/>
      <c r="AR46" s="510"/>
      <c r="AS46" s="510"/>
      <c r="AT46" s="510">
        <v>34</v>
      </c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511">
        <v>44</v>
      </c>
    </row>
    <row r="47" spans="1:58" x14ac:dyDescent="0.25">
      <c r="A47" s="508" t="s">
        <v>132</v>
      </c>
      <c r="B47" s="509" t="s">
        <v>254</v>
      </c>
      <c r="C47" s="510"/>
      <c r="D47" s="510"/>
      <c r="E47" s="510"/>
      <c r="F47" s="510"/>
      <c r="G47" s="510"/>
      <c r="H47" s="510"/>
      <c r="I47" s="510"/>
      <c r="J47" s="510"/>
      <c r="K47" s="510"/>
      <c r="L47" s="510">
        <v>1</v>
      </c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>
        <v>2</v>
      </c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>
        <v>4</v>
      </c>
      <c r="AN47" s="510"/>
      <c r="AO47" s="510"/>
      <c r="AP47" s="510">
        <v>3</v>
      </c>
      <c r="AQ47" s="510"/>
      <c r="AR47" s="510"/>
      <c r="AS47" s="510"/>
      <c r="AT47" s="510">
        <v>33</v>
      </c>
      <c r="AU47" s="510"/>
      <c r="AV47" s="510"/>
      <c r="AW47" s="510"/>
      <c r="AX47" s="510"/>
      <c r="AY47" s="510"/>
      <c r="AZ47" s="510"/>
      <c r="BA47" s="510"/>
      <c r="BB47" s="510"/>
      <c r="BC47" s="510"/>
      <c r="BD47" s="510"/>
      <c r="BE47" s="510"/>
      <c r="BF47" s="511">
        <v>43</v>
      </c>
    </row>
    <row r="48" spans="1:58" x14ac:dyDescent="0.25">
      <c r="A48" s="508" t="s">
        <v>132</v>
      </c>
      <c r="B48" s="509" t="s">
        <v>181</v>
      </c>
      <c r="C48" s="510"/>
      <c r="D48" s="510"/>
      <c r="E48" s="510"/>
      <c r="F48" s="510"/>
      <c r="G48" s="510"/>
      <c r="H48" s="510"/>
      <c r="I48" s="510"/>
      <c r="J48" s="510"/>
      <c r="K48" s="510"/>
      <c r="L48" s="510">
        <v>1</v>
      </c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>
        <v>1</v>
      </c>
      <c r="AB48" s="510"/>
      <c r="AC48" s="510"/>
      <c r="AD48" s="510"/>
      <c r="AE48" s="510"/>
      <c r="AF48" s="510"/>
      <c r="AG48" s="510"/>
      <c r="AH48" s="510"/>
      <c r="AI48" s="510"/>
      <c r="AJ48" s="510"/>
      <c r="AK48" s="510"/>
      <c r="AL48" s="510"/>
      <c r="AM48" s="510"/>
      <c r="AN48" s="510"/>
      <c r="AO48" s="510"/>
      <c r="AP48" s="510"/>
      <c r="AQ48" s="510"/>
      <c r="AR48" s="510"/>
      <c r="AS48" s="510"/>
      <c r="AT48" s="510">
        <v>10</v>
      </c>
      <c r="AU48" s="510"/>
      <c r="AV48" s="510"/>
      <c r="AW48" s="510"/>
      <c r="AX48" s="510"/>
      <c r="AY48" s="510"/>
      <c r="AZ48" s="510"/>
      <c r="BA48" s="510"/>
      <c r="BB48" s="510"/>
      <c r="BC48" s="510"/>
      <c r="BD48" s="510"/>
      <c r="BE48" s="510"/>
      <c r="BF48" s="511">
        <v>12</v>
      </c>
    </row>
    <row r="49" spans="1:58" x14ac:dyDescent="0.25">
      <c r="A49" s="508" t="s">
        <v>132</v>
      </c>
      <c r="B49" s="509" t="s">
        <v>186</v>
      </c>
      <c r="C49" s="510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>
        <v>1</v>
      </c>
      <c r="AN49" s="510"/>
      <c r="AO49" s="510"/>
      <c r="AP49" s="510"/>
      <c r="AQ49" s="510"/>
      <c r="AR49" s="510"/>
      <c r="AS49" s="510"/>
      <c r="AT49" s="510">
        <v>7</v>
      </c>
      <c r="AU49" s="510"/>
      <c r="AV49" s="510"/>
      <c r="AW49" s="510"/>
      <c r="AX49" s="510"/>
      <c r="AY49" s="510"/>
      <c r="AZ49" s="510"/>
      <c r="BA49" s="510"/>
      <c r="BB49" s="510"/>
      <c r="BC49" s="510"/>
      <c r="BD49" s="510"/>
      <c r="BE49" s="510"/>
      <c r="BF49" s="511">
        <v>8</v>
      </c>
    </row>
    <row r="50" spans="1:58" x14ac:dyDescent="0.25">
      <c r="A50" s="508" t="s">
        <v>132</v>
      </c>
      <c r="B50" s="509" t="s">
        <v>93</v>
      </c>
      <c r="C50" s="510"/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>
        <v>1</v>
      </c>
      <c r="AB50" s="510"/>
      <c r="AC50" s="510"/>
      <c r="AD50" s="510"/>
      <c r="AE50" s="510"/>
      <c r="AF50" s="510"/>
      <c r="AG50" s="510"/>
      <c r="AH50" s="510"/>
      <c r="AI50" s="510"/>
      <c r="AJ50" s="510"/>
      <c r="AK50" s="510"/>
      <c r="AL50" s="510"/>
      <c r="AM50" s="510"/>
      <c r="AN50" s="510"/>
      <c r="AO50" s="510"/>
      <c r="AP50" s="510"/>
      <c r="AQ50" s="510"/>
      <c r="AR50" s="510"/>
      <c r="AS50" s="510"/>
      <c r="AT50" s="510">
        <v>11</v>
      </c>
      <c r="AU50" s="510"/>
      <c r="AV50" s="510"/>
      <c r="AW50" s="510"/>
      <c r="AX50" s="510"/>
      <c r="AY50" s="510"/>
      <c r="AZ50" s="510"/>
      <c r="BA50" s="510"/>
      <c r="BB50" s="510"/>
      <c r="BC50" s="510"/>
      <c r="BD50" s="510"/>
      <c r="BE50" s="510"/>
      <c r="BF50" s="511">
        <v>12</v>
      </c>
    </row>
    <row r="51" spans="1:58" x14ac:dyDescent="0.25">
      <c r="A51" s="508" t="s">
        <v>132</v>
      </c>
      <c r="B51" s="509" t="s">
        <v>179</v>
      </c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>
        <v>1</v>
      </c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>
        <v>2</v>
      </c>
      <c r="AN51" s="510"/>
      <c r="AO51" s="510"/>
      <c r="AP51" s="510">
        <v>1</v>
      </c>
      <c r="AQ51" s="510"/>
      <c r="AR51" s="510"/>
      <c r="AS51" s="510"/>
      <c r="AT51" s="510">
        <v>16</v>
      </c>
      <c r="AU51" s="510"/>
      <c r="AV51" s="510"/>
      <c r="AW51" s="510"/>
      <c r="AX51" s="510"/>
      <c r="AY51" s="510"/>
      <c r="AZ51" s="510"/>
      <c r="BA51" s="510"/>
      <c r="BB51" s="510"/>
      <c r="BC51" s="510"/>
      <c r="BD51" s="510"/>
      <c r="BE51" s="510"/>
      <c r="BF51" s="511">
        <v>20</v>
      </c>
    </row>
    <row r="52" spans="1:58" x14ac:dyDescent="0.25">
      <c r="A52" s="508" t="s">
        <v>132</v>
      </c>
      <c r="B52" s="509" t="s">
        <v>257</v>
      </c>
      <c r="C52" s="510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510"/>
      <c r="Y52" s="510"/>
      <c r="Z52" s="510"/>
      <c r="AA52" s="510">
        <v>1</v>
      </c>
      <c r="AB52" s="510"/>
      <c r="AC52" s="510"/>
      <c r="AD52" s="510"/>
      <c r="AE52" s="510"/>
      <c r="AF52" s="510"/>
      <c r="AG52" s="510"/>
      <c r="AH52" s="510"/>
      <c r="AI52" s="510"/>
      <c r="AJ52" s="510"/>
      <c r="AK52" s="510"/>
      <c r="AL52" s="510"/>
      <c r="AM52" s="510">
        <v>1</v>
      </c>
      <c r="AN52" s="510">
        <v>3</v>
      </c>
      <c r="AO52" s="510"/>
      <c r="AP52" s="510"/>
      <c r="AQ52" s="510"/>
      <c r="AR52" s="510"/>
      <c r="AS52" s="510"/>
      <c r="AT52" s="510">
        <v>11</v>
      </c>
      <c r="AU52" s="510"/>
      <c r="AV52" s="510"/>
      <c r="AW52" s="510"/>
      <c r="AX52" s="510"/>
      <c r="AY52" s="510"/>
      <c r="AZ52" s="510"/>
      <c r="BA52" s="510"/>
      <c r="BB52" s="510"/>
      <c r="BC52" s="510"/>
      <c r="BD52" s="510"/>
      <c r="BE52" s="510"/>
      <c r="BF52" s="511">
        <v>16</v>
      </c>
    </row>
    <row r="53" spans="1:58" x14ac:dyDescent="0.25">
      <c r="A53" s="508" t="s">
        <v>132</v>
      </c>
      <c r="B53" s="509" t="s">
        <v>185</v>
      </c>
      <c r="C53" s="510"/>
      <c r="D53" s="510"/>
      <c r="E53" s="510"/>
      <c r="F53" s="510"/>
      <c r="G53" s="510"/>
      <c r="H53" s="510"/>
      <c r="I53" s="510"/>
      <c r="J53" s="510"/>
      <c r="K53" s="510"/>
      <c r="L53" s="510">
        <v>1</v>
      </c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>
        <v>1</v>
      </c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>
        <v>2</v>
      </c>
      <c r="AN53" s="510"/>
      <c r="AO53" s="510"/>
      <c r="AP53" s="510"/>
      <c r="AQ53" s="510"/>
      <c r="AR53" s="510"/>
      <c r="AS53" s="510"/>
      <c r="AT53" s="510">
        <v>10</v>
      </c>
      <c r="AU53" s="510"/>
      <c r="AV53" s="510"/>
      <c r="AW53" s="510"/>
      <c r="AX53" s="510">
        <v>1</v>
      </c>
      <c r="AY53" s="510"/>
      <c r="AZ53" s="510"/>
      <c r="BA53" s="510"/>
      <c r="BB53" s="510"/>
      <c r="BC53" s="510"/>
      <c r="BD53" s="510"/>
      <c r="BE53" s="510"/>
      <c r="BF53" s="511">
        <v>15</v>
      </c>
    </row>
    <row r="54" spans="1:58" x14ac:dyDescent="0.25">
      <c r="A54" s="508" t="s">
        <v>132</v>
      </c>
      <c r="B54" s="509" t="s">
        <v>280</v>
      </c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>
        <v>2</v>
      </c>
      <c r="AB54" s="510"/>
      <c r="AC54" s="510"/>
      <c r="AD54" s="510"/>
      <c r="AE54" s="510"/>
      <c r="AF54" s="510"/>
      <c r="AG54" s="510"/>
      <c r="AH54" s="510"/>
      <c r="AI54" s="510"/>
      <c r="AJ54" s="510"/>
      <c r="AK54" s="510"/>
      <c r="AL54" s="510"/>
      <c r="AM54" s="510">
        <v>2</v>
      </c>
      <c r="AN54" s="510"/>
      <c r="AO54" s="510"/>
      <c r="AP54" s="510">
        <v>2</v>
      </c>
      <c r="AQ54" s="510"/>
      <c r="AR54" s="510"/>
      <c r="AS54" s="510"/>
      <c r="AT54" s="510">
        <v>24</v>
      </c>
      <c r="AU54" s="510"/>
      <c r="AV54" s="510"/>
      <c r="AW54" s="510"/>
      <c r="AX54" s="510"/>
      <c r="AY54" s="510"/>
      <c r="AZ54" s="510"/>
      <c r="BA54" s="510"/>
      <c r="BB54" s="510"/>
      <c r="BC54" s="510"/>
      <c r="BD54" s="510"/>
      <c r="BE54" s="510"/>
      <c r="BF54" s="511">
        <v>30</v>
      </c>
    </row>
    <row r="55" spans="1:58" x14ac:dyDescent="0.25">
      <c r="A55" s="508" t="s">
        <v>132</v>
      </c>
      <c r="B55" s="509" t="s">
        <v>256</v>
      </c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>
        <v>1</v>
      </c>
      <c r="AB55" s="510"/>
      <c r="AC55" s="510"/>
      <c r="AD55" s="510"/>
      <c r="AE55" s="510"/>
      <c r="AF55" s="510"/>
      <c r="AG55" s="510"/>
      <c r="AH55" s="510"/>
      <c r="AI55" s="510"/>
      <c r="AJ55" s="510"/>
      <c r="AK55" s="510"/>
      <c r="AL55" s="510"/>
      <c r="AM55" s="510">
        <v>2</v>
      </c>
      <c r="AN55" s="510"/>
      <c r="AO55" s="510"/>
      <c r="AP55" s="510">
        <v>1</v>
      </c>
      <c r="AQ55" s="510"/>
      <c r="AR55" s="510"/>
      <c r="AS55" s="510"/>
      <c r="AT55" s="510">
        <v>15</v>
      </c>
      <c r="AU55" s="510"/>
      <c r="AV55" s="510"/>
      <c r="AW55" s="510"/>
      <c r="AX55" s="510"/>
      <c r="AY55" s="510"/>
      <c r="AZ55" s="510"/>
      <c r="BA55" s="510"/>
      <c r="BB55" s="510"/>
      <c r="BC55" s="510"/>
      <c r="BD55" s="510"/>
      <c r="BE55" s="510"/>
      <c r="BF55" s="511">
        <v>19</v>
      </c>
    </row>
    <row r="56" spans="1:58" x14ac:dyDescent="0.25">
      <c r="A56" s="508" t="s">
        <v>132</v>
      </c>
      <c r="B56" s="509" t="s">
        <v>260</v>
      </c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>
        <v>1</v>
      </c>
      <c r="AB56" s="510"/>
      <c r="AC56" s="510"/>
      <c r="AD56" s="510"/>
      <c r="AE56" s="510"/>
      <c r="AF56" s="510"/>
      <c r="AG56" s="510"/>
      <c r="AH56" s="510"/>
      <c r="AI56" s="510"/>
      <c r="AJ56" s="510"/>
      <c r="AK56" s="510"/>
      <c r="AL56" s="510"/>
      <c r="AM56" s="510">
        <v>2</v>
      </c>
      <c r="AN56" s="510"/>
      <c r="AO56" s="510"/>
      <c r="AP56" s="510">
        <v>1</v>
      </c>
      <c r="AQ56" s="510"/>
      <c r="AR56" s="510"/>
      <c r="AS56" s="510"/>
      <c r="AT56" s="510">
        <v>15</v>
      </c>
      <c r="AU56" s="510"/>
      <c r="AV56" s="510"/>
      <c r="AW56" s="510"/>
      <c r="AX56" s="510"/>
      <c r="AY56" s="510"/>
      <c r="AZ56" s="510"/>
      <c r="BA56" s="510"/>
      <c r="BB56" s="510"/>
      <c r="BC56" s="510"/>
      <c r="BD56" s="510"/>
      <c r="BE56" s="510"/>
      <c r="BF56" s="511">
        <v>19</v>
      </c>
    </row>
    <row r="57" spans="1:58" x14ac:dyDescent="0.25">
      <c r="A57" s="508" t="s">
        <v>132</v>
      </c>
      <c r="B57" s="509" t="s">
        <v>178</v>
      </c>
      <c r="C57" s="510"/>
      <c r="D57" s="510"/>
      <c r="E57" s="510"/>
      <c r="F57" s="510"/>
      <c r="G57" s="510"/>
      <c r="H57" s="510"/>
      <c r="I57" s="510"/>
      <c r="J57" s="510"/>
      <c r="K57" s="510"/>
      <c r="L57" s="510">
        <v>1</v>
      </c>
      <c r="M57" s="510"/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>
        <v>2</v>
      </c>
      <c r="AB57" s="510"/>
      <c r="AC57" s="510"/>
      <c r="AD57" s="510"/>
      <c r="AE57" s="510"/>
      <c r="AF57" s="510"/>
      <c r="AG57" s="510"/>
      <c r="AH57" s="510"/>
      <c r="AI57" s="510"/>
      <c r="AJ57" s="510"/>
      <c r="AK57" s="510"/>
      <c r="AL57" s="510"/>
      <c r="AM57" s="510">
        <v>3</v>
      </c>
      <c r="AN57" s="510"/>
      <c r="AO57" s="510"/>
      <c r="AP57" s="510">
        <v>2</v>
      </c>
      <c r="AQ57" s="510"/>
      <c r="AR57" s="510"/>
      <c r="AS57" s="510"/>
      <c r="AT57" s="510">
        <v>25</v>
      </c>
      <c r="AU57" s="510"/>
      <c r="AV57" s="510"/>
      <c r="AW57" s="510"/>
      <c r="AX57" s="510">
        <v>1</v>
      </c>
      <c r="AY57" s="510"/>
      <c r="AZ57" s="510"/>
      <c r="BA57" s="510"/>
      <c r="BB57" s="510"/>
      <c r="BC57" s="510"/>
      <c r="BD57" s="510"/>
      <c r="BE57" s="510"/>
      <c r="BF57" s="511">
        <v>34</v>
      </c>
    </row>
    <row r="58" spans="1:58" x14ac:dyDescent="0.25">
      <c r="A58" s="508" t="s">
        <v>132</v>
      </c>
      <c r="B58" s="509" t="s">
        <v>263</v>
      </c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0"/>
      <c r="AD58" s="510"/>
      <c r="AE58" s="510"/>
      <c r="AF58" s="510"/>
      <c r="AG58" s="510"/>
      <c r="AH58" s="510"/>
      <c r="AI58" s="510"/>
      <c r="AJ58" s="510"/>
      <c r="AK58" s="510"/>
      <c r="AL58" s="510"/>
      <c r="AM58" s="510"/>
      <c r="AN58" s="510"/>
      <c r="AO58" s="510"/>
      <c r="AP58" s="510"/>
      <c r="AQ58" s="510"/>
      <c r="AR58" s="510"/>
      <c r="AS58" s="510"/>
      <c r="AT58" s="510">
        <v>4</v>
      </c>
      <c r="AU58" s="510"/>
      <c r="AV58" s="510"/>
      <c r="AW58" s="510"/>
      <c r="AX58" s="510"/>
      <c r="AY58" s="510"/>
      <c r="AZ58" s="510"/>
      <c r="BA58" s="510"/>
      <c r="BB58" s="510"/>
      <c r="BC58" s="510"/>
      <c r="BD58" s="510"/>
      <c r="BE58" s="510"/>
      <c r="BF58" s="511">
        <v>4</v>
      </c>
    </row>
    <row r="59" spans="1:58" x14ac:dyDescent="0.25">
      <c r="A59" s="508" t="s">
        <v>132</v>
      </c>
      <c r="B59" s="509" t="s">
        <v>253</v>
      </c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>
        <v>1</v>
      </c>
      <c r="AB59" s="510"/>
      <c r="AC59" s="510"/>
      <c r="AD59" s="510"/>
      <c r="AE59" s="510"/>
      <c r="AF59" s="510"/>
      <c r="AG59" s="510"/>
      <c r="AH59" s="510"/>
      <c r="AI59" s="510"/>
      <c r="AJ59" s="510"/>
      <c r="AK59" s="510"/>
      <c r="AL59" s="510"/>
      <c r="AM59" s="510">
        <v>2</v>
      </c>
      <c r="AN59" s="510"/>
      <c r="AO59" s="510"/>
      <c r="AP59" s="510">
        <v>2</v>
      </c>
      <c r="AQ59" s="510"/>
      <c r="AR59" s="510"/>
      <c r="AS59" s="510"/>
      <c r="AT59" s="510">
        <v>18</v>
      </c>
      <c r="AU59" s="510"/>
      <c r="AV59" s="510"/>
      <c r="AW59" s="510"/>
      <c r="AX59" s="510"/>
      <c r="AY59" s="510"/>
      <c r="AZ59" s="510"/>
      <c r="BA59" s="510"/>
      <c r="BB59" s="510"/>
      <c r="BC59" s="510"/>
      <c r="BD59" s="510"/>
      <c r="BE59" s="510"/>
      <c r="BF59" s="511">
        <v>23</v>
      </c>
    </row>
    <row r="60" spans="1:58" x14ac:dyDescent="0.25">
      <c r="A60" s="508" t="s">
        <v>132</v>
      </c>
      <c r="B60" s="509" t="s">
        <v>190</v>
      </c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>
        <v>1</v>
      </c>
      <c r="AB60" s="510"/>
      <c r="AC60" s="510"/>
      <c r="AD60" s="510"/>
      <c r="AE60" s="510"/>
      <c r="AF60" s="510"/>
      <c r="AG60" s="510"/>
      <c r="AH60" s="510"/>
      <c r="AI60" s="510"/>
      <c r="AJ60" s="510"/>
      <c r="AK60" s="510"/>
      <c r="AL60" s="510"/>
      <c r="AM60" s="510">
        <v>4</v>
      </c>
      <c r="AN60" s="510"/>
      <c r="AO60" s="510"/>
      <c r="AP60" s="510">
        <v>2</v>
      </c>
      <c r="AQ60" s="510"/>
      <c r="AR60" s="510"/>
      <c r="AS60" s="510"/>
      <c r="AT60" s="510">
        <v>20</v>
      </c>
      <c r="AU60" s="510"/>
      <c r="AV60" s="510"/>
      <c r="AW60" s="510"/>
      <c r="AX60" s="510">
        <v>1</v>
      </c>
      <c r="AY60" s="510"/>
      <c r="AZ60" s="510"/>
      <c r="BA60" s="510"/>
      <c r="BB60" s="510"/>
      <c r="BC60" s="510"/>
      <c r="BD60" s="510"/>
      <c r="BE60" s="510"/>
      <c r="BF60" s="511">
        <v>28</v>
      </c>
    </row>
    <row r="61" spans="1:58" x14ac:dyDescent="0.25">
      <c r="A61" s="508" t="s">
        <v>132</v>
      </c>
      <c r="B61" s="509" t="s">
        <v>188</v>
      </c>
      <c r="C61" s="510"/>
      <c r="D61" s="510"/>
      <c r="E61" s="510"/>
      <c r="F61" s="510"/>
      <c r="G61" s="510"/>
      <c r="H61" s="510"/>
      <c r="I61" s="510"/>
      <c r="J61" s="510"/>
      <c r="K61" s="510"/>
      <c r="L61" s="510">
        <v>1</v>
      </c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>
        <v>2</v>
      </c>
      <c r="AB61" s="510"/>
      <c r="AC61" s="510"/>
      <c r="AD61" s="510"/>
      <c r="AE61" s="510"/>
      <c r="AF61" s="510"/>
      <c r="AG61" s="510"/>
      <c r="AH61" s="510"/>
      <c r="AI61" s="510"/>
      <c r="AJ61" s="510"/>
      <c r="AK61" s="510"/>
      <c r="AL61" s="510"/>
      <c r="AM61" s="510">
        <v>4</v>
      </c>
      <c r="AN61" s="510"/>
      <c r="AO61" s="510"/>
      <c r="AP61" s="510">
        <v>2</v>
      </c>
      <c r="AQ61" s="510"/>
      <c r="AR61" s="510"/>
      <c r="AS61" s="510"/>
      <c r="AT61" s="510">
        <v>32</v>
      </c>
      <c r="AU61" s="510"/>
      <c r="AV61" s="510"/>
      <c r="AW61" s="510"/>
      <c r="AX61" s="510"/>
      <c r="AY61" s="510"/>
      <c r="AZ61" s="510"/>
      <c r="BA61" s="510"/>
      <c r="BB61" s="510"/>
      <c r="BC61" s="510"/>
      <c r="BD61" s="510"/>
      <c r="BE61" s="510"/>
      <c r="BF61" s="511">
        <v>41</v>
      </c>
    </row>
    <row r="62" spans="1:58" x14ac:dyDescent="0.25">
      <c r="A62" s="508" t="s">
        <v>132</v>
      </c>
      <c r="B62" s="509" t="s">
        <v>278</v>
      </c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0"/>
      <c r="P62" s="510"/>
      <c r="Q62" s="510"/>
      <c r="R62" s="510"/>
      <c r="S62" s="510"/>
      <c r="T62" s="510"/>
      <c r="U62" s="510"/>
      <c r="V62" s="510"/>
      <c r="W62" s="510"/>
      <c r="X62" s="510"/>
      <c r="Y62" s="510"/>
      <c r="Z62" s="510"/>
      <c r="AA62" s="510">
        <v>1</v>
      </c>
      <c r="AB62" s="510"/>
      <c r="AC62" s="510"/>
      <c r="AD62" s="510"/>
      <c r="AE62" s="510"/>
      <c r="AF62" s="510"/>
      <c r="AG62" s="510"/>
      <c r="AH62" s="510"/>
      <c r="AI62" s="510"/>
      <c r="AJ62" s="510"/>
      <c r="AK62" s="510"/>
      <c r="AL62" s="510"/>
      <c r="AM62" s="510"/>
      <c r="AN62" s="510"/>
      <c r="AO62" s="510"/>
      <c r="AP62" s="510"/>
      <c r="AQ62" s="510"/>
      <c r="AR62" s="510"/>
      <c r="AS62" s="510"/>
      <c r="AT62" s="510">
        <v>13</v>
      </c>
      <c r="AU62" s="510"/>
      <c r="AV62" s="510"/>
      <c r="AW62" s="510"/>
      <c r="AX62" s="510"/>
      <c r="AY62" s="510"/>
      <c r="AZ62" s="510"/>
      <c r="BA62" s="510"/>
      <c r="BB62" s="510"/>
      <c r="BC62" s="510"/>
      <c r="BD62" s="510"/>
      <c r="BE62" s="510"/>
      <c r="BF62" s="511">
        <v>14</v>
      </c>
    </row>
    <row r="63" spans="1:58" x14ac:dyDescent="0.25">
      <c r="A63" s="508" t="s">
        <v>132</v>
      </c>
      <c r="B63" s="509" t="s">
        <v>183</v>
      </c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0"/>
      <c r="X63" s="510"/>
      <c r="Y63" s="510"/>
      <c r="Z63" s="510"/>
      <c r="AA63" s="510"/>
      <c r="AB63" s="510"/>
      <c r="AC63" s="510"/>
      <c r="AD63" s="510"/>
      <c r="AE63" s="510"/>
      <c r="AF63" s="510"/>
      <c r="AG63" s="510"/>
      <c r="AH63" s="510"/>
      <c r="AI63" s="510"/>
      <c r="AJ63" s="510"/>
      <c r="AK63" s="510"/>
      <c r="AL63" s="510"/>
      <c r="AM63" s="510">
        <v>1</v>
      </c>
      <c r="AN63" s="510"/>
      <c r="AO63" s="510"/>
      <c r="AP63" s="510"/>
      <c r="AQ63" s="510"/>
      <c r="AR63" s="510"/>
      <c r="AS63" s="510"/>
      <c r="AT63" s="510">
        <v>7</v>
      </c>
      <c r="AU63" s="510"/>
      <c r="AV63" s="510"/>
      <c r="AW63" s="510"/>
      <c r="AX63" s="510"/>
      <c r="AY63" s="510"/>
      <c r="AZ63" s="510"/>
      <c r="BA63" s="510"/>
      <c r="BB63" s="510"/>
      <c r="BC63" s="510"/>
      <c r="BD63" s="510"/>
      <c r="BE63" s="510"/>
      <c r="BF63" s="511">
        <v>8</v>
      </c>
    </row>
    <row r="64" spans="1:58" x14ac:dyDescent="0.25">
      <c r="A64" s="508" t="s">
        <v>132</v>
      </c>
      <c r="B64" s="509" t="s">
        <v>187</v>
      </c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0"/>
      <c r="P64" s="510"/>
      <c r="Q64" s="510"/>
      <c r="R64" s="510"/>
      <c r="S64" s="510"/>
      <c r="T64" s="510"/>
      <c r="U64" s="510"/>
      <c r="V64" s="510"/>
      <c r="W64" s="510"/>
      <c r="X64" s="510"/>
      <c r="Y64" s="510"/>
      <c r="Z64" s="510"/>
      <c r="AA64" s="510">
        <v>1</v>
      </c>
      <c r="AB64" s="510"/>
      <c r="AC64" s="510"/>
      <c r="AD64" s="510"/>
      <c r="AE64" s="510"/>
      <c r="AF64" s="510"/>
      <c r="AG64" s="510"/>
      <c r="AH64" s="510"/>
      <c r="AI64" s="510"/>
      <c r="AJ64" s="510"/>
      <c r="AK64" s="510"/>
      <c r="AL64" s="510"/>
      <c r="AM64" s="510"/>
      <c r="AN64" s="510"/>
      <c r="AO64" s="510"/>
      <c r="AP64" s="510">
        <v>1</v>
      </c>
      <c r="AQ64" s="510"/>
      <c r="AR64" s="510"/>
      <c r="AS64" s="510"/>
      <c r="AT64" s="510">
        <v>14</v>
      </c>
      <c r="AU64" s="510">
        <v>1</v>
      </c>
      <c r="AV64" s="510"/>
      <c r="AW64" s="510"/>
      <c r="AX64" s="510">
        <v>2</v>
      </c>
      <c r="AY64" s="510"/>
      <c r="AZ64" s="510"/>
      <c r="BA64" s="510"/>
      <c r="BB64" s="510"/>
      <c r="BC64" s="510"/>
      <c r="BD64" s="510"/>
      <c r="BE64" s="510"/>
      <c r="BF64" s="511">
        <v>19</v>
      </c>
    </row>
    <row r="65" spans="1:58" x14ac:dyDescent="0.25">
      <c r="A65" s="1697" t="s">
        <v>848</v>
      </c>
      <c r="B65" s="1698"/>
      <c r="C65" s="437">
        <v>0</v>
      </c>
      <c r="D65" s="437">
        <v>0</v>
      </c>
      <c r="E65" s="437">
        <v>0</v>
      </c>
      <c r="F65" s="437">
        <v>0</v>
      </c>
      <c r="G65" s="437">
        <v>0</v>
      </c>
      <c r="H65" s="437">
        <v>0</v>
      </c>
      <c r="I65" s="437">
        <v>0</v>
      </c>
      <c r="J65" s="437">
        <v>0</v>
      </c>
      <c r="K65" s="437">
        <v>0</v>
      </c>
      <c r="L65" s="437">
        <v>9</v>
      </c>
      <c r="M65" s="437">
        <v>0</v>
      </c>
      <c r="N65" s="437">
        <v>0</v>
      </c>
      <c r="O65" s="437">
        <v>0</v>
      </c>
      <c r="P65" s="437">
        <v>0</v>
      </c>
      <c r="Q65" s="437">
        <v>0</v>
      </c>
      <c r="R65" s="437">
        <v>0</v>
      </c>
      <c r="S65" s="437">
        <v>0</v>
      </c>
      <c r="T65" s="437">
        <v>0</v>
      </c>
      <c r="U65" s="437">
        <v>1</v>
      </c>
      <c r="V65" s="437">
        <v>0</v>
      </c>
      <c r="W65" s="437">
        <v>0</v>
      </c>
      <c r="X65" s="437">
        <v>0</v>
      </c>
      <c r="Y65" s="437">
        <v>0</v>
      </c>
      <c r="Z65" s="437">
        <v>0</v>
      </c>
      <c r="AA65" s="437">
        <v>38</v>
      </c>
      <c r="AB65" s="437">
        <v>0</v>
      </c>
      <c r="AC65" s="437">
        <v>0</v>
      </c>
      <c r="AD65" s="437">
        <v>0</v>
      </c>
      <c r="AE65" s="437">
        <v>0</v>
      </c>
      <c r="AF65" s="437">
        <v>0</v>
      </c>
      <c r="AG65" s="437">
        <v>0</v>
      </c>
      <c r="AH65" s="437">
        <v>0</v>
      </c>
      <c r="AI65" s="437">
        <v>0</v>
      </c>
      <c r="AJ65" s="437">
        <v>0</v>
      </c>
      <c r="AK65" s="437">
        <v>0</v>
      </c>
      <c r="AL65" s="437">
        <v>0</v>
      </c>
      <c r="AM65" s="437">
        <v>67</v>
      </c>
      <c r="AN65" s="437">
        <v>11</v>
      </c>
      <c r="AO65" s="437">
        <v>0</v>
      </c>
      <c r="AP65" s="437">
        <v>31</v>
      </c>
      <c r="AQ65" s="437">
        <v>0</v>
      </c>
      <c r="AR65" s="437">
        <v>0</v>
      </c>
      <c r="AS65" s="437">
        <v>0</v>
      </c>
      <c r="AT65" s="437">
        <v>584</v>
      </c>
      <c r="AU65" s="437">
        <v>1</v>
      </c>
      <c r="AV65" s="437">
        <v>0</v>
      </c>
      <c r="AW65" s="437">
        <v>0</v>
      </c>
      <c r="AX65" s="437">
        <v>6</v>
      </c>
      <c r="AY65" s="437">
        <v>0</v>
      </c>
      <c r="AZ65" s="437">
        <v>0</v>
      </c>
      <c r="BA65" s="437">
        <v>0</v>
      </c>
      <c r="BB65" s="437">
        <v>0</v>
      </c>
      <c r="BC65" s="437">
        <v>0</v>
      </c>
      <c r="BD65" s="437">
        <v>0</v>
      </c>
      <c r="BE65" s="437">
        <v>0</v>
      </c>
      <c r="BF65" s="437">
        <v>748</v>
      </c>
    </row>
    <row r="66" spans="1:58" x14ac:dyDescent="0.25">
      <c r="A66" s="508" t="s">
        <v>132</v>
      </c>
      <c r="B66" s="509" t="s">
        <v>195</v>
      </c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510"/>
      <c r="R66" s="510"/>
      <c r="S66" s="510"/>
      <c r="T66" s="510"/>
      <c r="U66" s="510"/>
      <c r="V66" s="510"/>
      <c r="W66" s="510"/>
      <c r="X66" s="510"/>
      <c r="Y66" s="510"/>
      <c r="Z66" s="510"/>
      <c r="AA66" s="510">
        <v>1</v>
      </c>
      <c r="AB66" s="510"/>
      <c r="AC66" s="510"/>
      <c r="AD66" s="510"/>
      <c r="AE66" s="510"/>
      <c r="AF66" s="510"/>
      <c r="AG66" s="510"/>
      <c r="AH66" s="510"/>
      <c r="AI66" s="510"/>
      <c r="AJ66" s="510"/>
      <c r="AK66" s="510"/>
      <c r="AL66" s="510"/>
      <c r="AM66" s="510"/>
      <c r="AN66" s="510"/>
      <c r="AO66" s="510"/>
      <c r="AP66" s="510"/>
      <c r="AQ66" s="510"/>
      <c r="AR66" s="510"/>
      <c r="AS66" s="510"/>
      <c r="AT66" s="510">
        <v>5</v>
      </c>
      <c r="AU66" s="510"/>
      <c r="AV66" s="510"/>
      <c r="AW66" s="510"/>
      <c r="AX66" s="510"/>
      <c r="AY66" s="510"/>
      <c r="AZ66" s="510"/>
      <c r="BA66" s="510"/>
      <c r="BB66" s="510"/>
      <c r="BC66" s="510"/>
      <c r="BD66" s="510"/>
      <c r="BE66" s="510"/>
      <c r="BF66" s="511">
        <v>6</v>
      </c>
    </row>
    <row r="67" spans="1:58" x14ac:dyDescent="0.25">
      <c r="A67" s="508" t="s">
        <v>132</v>
      </c>
      <c r="B67" s="509" t="s">
        <v>215</v>
      </c>
      <c r="C67" s="510"/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0"/>
      <c r="P67" s="510"/>
      <c r="Q67" s="510"/>
      <c r="R67" s="510"/>
      <c r="S67" s="510"/>
      <c r="T67" s="510"/>
      <c r="U67" s="510"/>
      <c r="V67" s="510"/>
      <c r="W67" s="510"/>
      <c r="X67" s="510"/>
      <c r="Y67" s="510"/>
      <c r="Z67" s="510"/>
      <c r="AA67" s="510"/>
      <c r="AB67" s="510"/>
      <c r="AC67" s="510"/>
      <c r="AD67" s="510"/>
      <c r="AE67" s="510"/>
      <c r="AF67" s="510"/>
      <c r="AG67" s="510"/>
      <c r="AH67" s="510"/>
      <c r="AI67" s="510"/>
      <c r="AJ67" s="510"/>
      <c r="AK67" s="510"/>
      <c r="AL67" s="510"/>
      <c r="AM67" s="510"/>
      <c r="AN67" s="510"/>
      <c r="AO67" s="510"/>
      <c r="AP67" s="510"/>
      <c r="AQ67" s="510"/>
      <c r="AR67" s="510"/>
      <c r="AS67" s="510"/>
      <c r="AT67" s="510">
        <v>1</v>
      </c>
      <c r="AU67" s="510"/>
      <c r="AV67" s="510"/>
      <c r="AW67" s="510"/>
      <c r="AX67" s="510"/>
      <c r="AY67" s="510"/>
      <c r="AZ67" s="510"/>
      <c r="BA67" s="510"/>
      <c r="BB67" s="510"/>
      <c r="BC67" s="510"/>
      <c r="BD67" s="510"/>
      <c r="BE67" s="510"/>
      <c r="BF67" s="511">
        <v>1</v>
      </c>
    </row>
    <row r="68" spans="1:58" x14ac:dyDescent="0.25">
      <c r="A68" s="508" t="s">
        <v>132</v>
      </c>
      <c r="B68" s="509" t="s">
        <v>217</v>
      </c>
      <c r="C68" s="510"/>
      <c r="D68" s="510"/>
      <c r="E68" s="510"/>
      <c r="F68" s="510"/>
      <c r="G68" s="510"/>
      <c r="H68" s="510"/>
      <c r="I68" s="510"/>
      <c r="J68" s="510"/>
      <c r="K68" s="510"/>
      <c r="L68" s="510"/>
      <c r="M68" s="510"/>
      <c r="N68" s="510"/>
      <c r="O68" s="510"/>
      <c r="P68" s="510"/>
      <c r="Q68" s="510"/>
      <c r="R68" s="510"/>
      <c r="S68" s="510"/>
      <c r="T68" s="510"/>
      <c r="U68" s="510"/>
      <c r="V68" s="510"/>
      <c r="W68" s="510"/>
      <c r="X68" s="510"/>
      <c r="Y68" s="510"/>
      <c r="Z68" s="510"/>
      <c r="AA68" s="510"/>
      <c r="AB68" s="510"/>
      <c r="AC68" s="510"/>
      <c r="AD68" s="510"/>
      <c r="AE68" s="510"/>
      <c r="AF68" s="510"/>
      <c r="AG68" s="510"/>
      <c r="AH68" s="510"/>
      <c r="AI68" s="510"/>
      <c r="AJ68" s="510"/>
      <c r="AK68" s="510"/>
      <c r="AL68" s="510"/>
      <c r="AM68" s="510">
        <v>1</v>
      </c>
      <c r="AN68" s="510"/>
      <c r="AO68" s="510"/>
      <c r="AP68" s="510"/>
      <c r="AQ68" s="510"/>
      <c r="AR68" s="510"/>
      <c r="AS68" s="510"/>
      <c r="AT68" s="510">
        <v>2</v>
      </c>
      <c r="AU68" s="510"/>
      <c r="AV68" s="510"/>
      <c r="AW68" s="510"/>
      <c r="AX68" s="510"/>
      <c r="AY68" s="510"/>
      <c r="AZ68" s="510"/>
      <c r="BA68" s="510"/>
      <c r="BB68" s="510"/>
      <c r="BC68" s="510"/>
      <c r="BD68" s="510"/>
      <c r="BE68" s="510"/>
      <c r="BF68" s="511">
        <v>3</v>
      </c>
    </row>
    <row r="69" spans="1:58" x14ac:dyDescent="0.25">
      <c r="A69" s="508" t="s">
        <v>132</v>
      </c>
      <c r="B69" s="509" t="s">
        <v>277</v>
      </c>
      <c r="C69" s="510"/>
      <c r="D69" s="510"/>
      <c r="E69" s="510"/>
      <c r="F69" s="510"/>
      <c r="G69" s="510"/>
      <c r="H69" s="510"/>
      <c r="I69" s="510"/>
      <c r="J69" s="510"/>
      <c r="K69" s="510"/>
      <c r="L69" s="510"/>
      <c r="M69" s="510"/>
      <c r="N69" s="510"/>
      <c r="O69" s="510"/>
      <c r="P69" s="510"/>
      <c r="Q69" s="510"/>
      <c r="R69" s="510"/>
      <c r="S69" s="510"/>
      <c r="T69" s="510"/>
      <c r="U69" s="510"/>
      <c r="V69" s="510"/>
      <c r="W69" s="510"/>
      <c r="X69" s="510"/>
      <c r="Y69" s="510"/>
      <c r="Z69" s="510"/>
      <c r="AA69" s="510"/>
      <c r="AB69" s="510"/>
      <c r="AC69" s="510"/>
      <c r="AD69" s="510"/>
      <c r="AE69" s="510"/>
      <c r="AF69" s="510"/>
      <c r="AG69" s="510"/>
      <c r="AH69" s="510"/>
      <c r="AI69" s="510"/>
      <c r="AJ69" s="510"/>
      <c r="AK69" s="510"/>
      <c r="AL69" s="510"/>
      <c r="AM69" s="510">
        <v>1</v>
      </c>
      <c r="AN69" s="510"/>
      <c r="AO69" s="510"/>
      <c r="AP69" s="510"/>
      <c r="AQ69" s="510"/>
      <c r="AR69" s="510"/>
      <c r="AS69" s="510"/>
      <c r="AT69" s="510">
        <v>5</v>
      </c>
      <c r="AU69" s="510"/>
      <c r="AV69" s="510"/>
      <c r="AW69" s="510"/>
      <c r="AX69" s="510"/>
      <c r="AY69" s="510"/>
      <c r="AZ69" s="510"/>
      <c r="BA69" s="510"/>
      <c r="BB69" s="510"/>
      <c r="BC69" s="510"/>
      <c r="BD69" s="510"/>
      <c r="BE69" s="510"/>
      <c r="BF69" s="511">
        <v>6</v>
      </c>
    </row>
    <row r="70" spans="1:58" x14ac:dyDescent="0.25">
      <c r="A70" s="508" t="s">
        <v>132</v>
      </c>
      <c r="B70" s="509" t="s">
        <v>275</v>
      </c>
      <c r="C70" s="510"/>
      <c r="D70" s="510"/>
      <c r="E70" s="510"/>
      <c r="F70" s="510"/>
      <c r="G70" s="510"/>
      <c r="H70" s="510"/>
      <c r="I70" s="510"/>
      <c r="J70" s="510"/>
      <c r="K70" s="510"/>
      <c r="L70" s="510"/>
      <c r="M70" s="510"/>
      <c r="N70" s="510"/>
      <c r="O70" s="510"/>
      <c r="P70" s="510"/>
      <c r="Q70" s="510"/>
      <c r="R70" s="510"/>
      <c r="S70" s="510"/>
      <c r="T70" s="510"/>
      <c r="U70" s="510"/>
      <c r="V70" s="510"/>
      <c r="W70" s="510"/>
      <c r="X70" s="510"/>
      <c r="Y70" s="510"/>
      <c r="Z70" s="510"/>
      <c r="AA70" s="510">
        <v>1</v>
      </c>
      <c r="AB70" s="510"/>
      <c r="AC70" s="510"/>
      <c r="AD70" s="510"/>
      <c r="AE70" s="510"/>
      <c r="AF70" s="510"/>
      <c r="AG70" s="510"/>
      <c r="AH70" s="510"/>
      <c r="AI70" s="510"/>
      <c r="AJ70" s="510"/>
      <c r="AK70" s="510"/>
      <c r="AL70" s="510"/>
      <c r="AM70" s="510">
        <v>1</v>
      </c>
      <c r="AN70" s="510"/>
      <c r="AO70" s="510"/>
      <c r="AP70" s="510"/>
      <c r="AQ70" s="510"/>
      <c r="AR70" s="510"/>
      <c r="AS70" s="510"/>
      <c r="AT70" s="510">
        <v>6</v>
      </c>
      <c r="AU70" s="510"/>
      <c r="AV70" s="510"/>
      <c r="AW70" s="510"/>
      <c r="AX70" s="510"/>
      <c r="AY70" s="510"/>
      <c r="AZ70" s="510"/>
      <c r="BA70" s="510"/>
      <c r="BB70" s="510"/>
      <c r="BC70" s="510"/>
      <c r="BD70" s="510"/>
      <c r="BE70" s="510"/>
      <c r="BF70" s="511">
        <v>8</v>
      </c>
    </row>
    <row r="71" spans="1:58" x14ac:dyDescent="0.25">
      <c r="A71" s="508" t="s">
        <v>132</v>
      </c>
      <c r="B71" s="509" t="s">
        <v>197</v>
      </c>
      <c r="C71" s="510"/>
      <c r="D71" s="510"/>
      <c r="E71" s="510"/>
      <c r="F71" s="510"/>
      <c r="G71" s="510"/>
      <c r="H71" s="510"/>
      <c r="I71" s="510"/>
      <c r="J71" s="510"/>
      <c r="K71" s="510"/>
      <c r="L71" s="510"/>
      <c r="M71" s="510"/>
      <c r="N71" s="510"/>
      <c r="O71" s="510"/>
      <c r="P71" s="510"/>
      <c r="Q71" s="510"/>
      <c r="R71" s="510"/>
      <c r="S71" s="510"/>
      <c r="T71" s="510"/>
      <c r="U71" s="510"/>
      <c r="V71" s="510"/>
      <c r="W71" s="510"/>
      <c r="X71" s="510"/>
      <c r="Y71" s="510"/>
      <c r="Z71" s="510"/>
      <c r="AA71" s="510"/>
      <c r="AB71" s="510"/>
      <c r="AC71" s="510"/>
      <c r="AD71" s="510"/>
      <c r="AE71" s="510"/>
      <c r="AF71" s="510"/>
      <c r="AG71" s="510"/>
      <c r="AH71" s="510"/>
      <c r="AI71" s="510"/>
      <c r="AJ71" s="510"/>
      <c r="AK71" s="510"/>
      <c r="AL71" s="510"/>
      <c r="AM71" s="510">
        <v>1</v>
      </c>
      <c r="AN71" s="510"/>
      <c r="AO71" s="510"/>
      <c r="AP71" s="510"/>
      <c r="AQ71" s="510"/>
      <c r="AR71" s="510"/>
      <c r="AS71" s="510"/>
      <c r="AT71" s="510">
        <v>4</v>
      </c>
      <c r="AU71" s="510"/>
      <c r="AV71" s="510"/>
      <c r="AW71" s="510"/>
      <c r="AX71" s="510"/>
      <c r="AY71" s="510"/>
      <c r="AZ71" s="510"/>
      <c r="BA71" s="510"/>
      <c r="BB71" s="510"/>
      <c r="BC71" s="510"/>
      <c r="BD71" s="510"/>
      <c r="BE71" s="510"/>
      <c r="BF71" s="511">
        <v>5</v>
      </c>
    </row>
    <row r="72" spans="1:58" x14ac:dyDescent="0.25">
      <c r="A72" s="508" t="s">
        <v>132</v>
      </c>
      <c r="B72" s="509" t="s">
        <v>198</v>
      </c>
      <c r="C72" s="510"/>
      <c r="D72" s="510"/>
      <c r="E72" s="510"/>
      <c r="F72" s="510"/>
      <c r="G72" s="510"/>
      <c r="H72" s="510"/>
      <c r="I72" s="510"/>
      <c r="J72" s="510"/>
      <c r="K72" s="510"/>
      <c r="L72" s="510"/>
      <c r="M72" s="510"/>
      <c r="N72" s="510"/>
      <c r="O72" s="510"/>
      <c r="P72" s="510"/>
      <c r="Q72" s="510"/>
      <c r="R72" s="510"/>
      <c r="S72" s="510"/>
      <c r="T72" s="510"/>
      <c r="U72" s="510"/>
      <c r="V72" s="510"/>
      <c r="W72" s="510"/>
      <c r="X72" s="510"/>
      <c r="Y72" s="510"/>
      <c r="Z72" s="510"/>
      <c r="AA72" s="510"/>
      <c r="AB72" s="510"/>
      <c r="AC72" s="510"/>
      <c r="AD72" s="510"/>
      <c r="AE72" s="510"/>
      <c r="AF72" s="510"/>
      <c r="AG72" s="510"/>
      <c r="AH72" s="510"/>
      <c r="AI72" s="510"/>
      <c r="AJ72" s="510"/>
      <c r="AK72" s="510"/>
      <c r="AL72" s="510"/>
      <c r="AM72" s="510">
        <v>1</v>
      </c>
      <c r="AN72" s="510"/>
      <c r="AO72" s="510"/>
      <c r="AP72" s="510"/>
      <c r="AQ72" s="510"/>
      <c r="AR72" s="510"/>
      <c r="AS72" s="510"/>
      <c r="AT72" s="510">
        <v>5</v>
      </c>
      <c r="AU72" s="510"/>
      <c r="AV72" s="510"/>
      <c r="AW72" s="510"/>
      <c r="AX72" s="510"/>
      <c r="AY72" s="510"/>
      <c r="AZ72" s="510"/>
      <c r="BA72" s="510"/>
      <c r="BB72" s="510"/>
      <c r="BC72" s="510"/>
      <c r="BD72" s="510"/>
      <c r="BE72" s="510"/>
      <c r="BF72" s="511">
        <v>6</v>
      </c>
    </row>
    <row r="73" spans="1:58" x14ac:dyDescent="0.25">
      <c r="A73" s="508" t="s">
        <v>132</v>
      </c>
      <c r="B73" s="509" t="s">
        <v>274</v>
      </c>
      <c r="C73" s="510"/>
      <c r="D73" s="510"/>
      <c r="E73" s="510"/>
      <c r="F73" s="510"/>
      <c r="G73" s="510"/>
      <c r="H73" s="510"/>
      <c r="I73" s="510"/>
      <c r="J73" s="510"/>
      <c r="K73" s="510"/>
      <c r="L73" s="510"/>
      <c r="M73" s="510"/>
      <c r="N73" s="510"/>
      <c r="O73" s="510"/>
      <c r="P73" s="510"/>
      <c r="Q73" s="510"/>
      <c r="R73" s="510"/>
      <c r="S73" s="510"/>
      <c r="T73" s="510"/>
      <c r="U73" s="510"/>
      <c r="V73" s="510"/>
      <c r="W73" s="510"/>
      <c r="X73" s="510"/>
      <c r="Y73" s="510"/>
      <c r="Z73" s="510"/>
      <c r="AA73" s="510">
        <v>1</v>
      </c>
      <c r="AB73" s="510"/>
      <c r="AC73" s="510"/>
      <c r="AD73" s="510"/>
      <c r="AE73" s="510"/>
      <c r="AF73" s="510"/>
      <c r="AG73" s="510"/>
      <c r="AH73" s="510"/>
      <c r="AI73" s="510"/>
      <c r="AJ73" s="510"/>
      <c r="AK73" s="510"/>
      <c r="AL73" s="510"/>
      <c r="AM73" s="510"/>
      <c r="AN73" s="510"/>
      <c r="AO73" s="510"/>
      <c r="AP73" s="510"/>
      <c r="AQ73" s="510"/>
      <c r="AR73" s="510"/>
      <c r="AS73" s="510"/>
      <c r="AT73" s="510">
        <v>5</v>
      </c>
      <c r="AU73" s="510"/>
      <c r="AV73" s="510"/>
      <c r="AW73" s="510"/>
      <c r="AX73" s="510"/>
      <c r="AY73" s="510"/>
      <c r="AZ73" s="510"/>
      <c r="BA73" s="510"/>
      <c r="BB73" s="510"/>
      <c r="BC73" s="510"/>
      <c r="BD73" s="510"/>
      <c r="BE73" s="510"/>
      <c r="BF73" s="511">
        <v>6</v>
      </c>
    </row>
    <row r="74" spans="1:58" x14ac:dyDescent="0.25">
      <c r="A74" s="508" t="s">
        <v>132</v>
      </c>
      <c r="B74" s="509" t="s">
        <v>227</v>
      </c>
      <c r="C74" s="510"/>
      <c r="D74" s="510"/>
      <c r="E74" s="510"/>
      <c r="F74" s="510"/>
      <c r="G74" s="510"/>
      <c r="H74" s="510"/>
      <c r="I74" s="510"/>
      <c r="J74" s="510"/>
      <c r="K74" s="510"/>
      <c r="L74" s="510"/>
      <c r="M74" s="510"/>
      <c r="N74" s="510"/>
      <c r="O74" s="510"/>
      <c r="P74" s="510"/>
      <c r="Q74" s="510"/>
      <c r="R74" s="510"/>
      <c r="S74" s="510"/>
      <c r="T74" s="510"/>
      <c r="U74" s="510"/>
      <c r="V74" s="510"/>
      <c r="W74" s="510"/>
      <c r="X74" s="510"/>
      <c r="Y74" s="510"/>
      <c r="Z74" s="510"/>
      <c r="AA74" s="510"/>
      <c r="AB74" s="510"/>
      <c r="AC74" s="510"/>
      <c r="AD74" s="510"/>
      <c r="AE74" s="510"/>
      <c r="AF74" s="510"/>
      <c r="AG74" s="510"/>
      <c r="AH74" s="510"/>
      <c r="AI74" s="510"/>
      <c r="AJ74" s="510"/>
      <c r="AK74" s="510"/>
      <c r="AL74" s="510"/>
      <c r="AM74" s="510">
        <v>1</v>
      </c>
      <c r="AN74" s="510"/>
      <c r="AO74" s="510"/>
      <c r="AP74" s="510"/>
      <c r="AQ74" s="510"/>
      <c r="AR74" s="510"/>
      <c r="AS74" s="510"/>
      <c r="AT74" s="510">
        <v>3</v>
      </c>
      <c r="AU74" s="510"/>
      <c r="AV74" s="510"/>
      <c r="AW74" s="510"/>
      <c r="AX74" s="510"/>
      <c r="AY74" s="510"/>
      <c r="AZ74" s="510"/>
      <c r="BA74" s="510"/>
      <c r="BB74" s="510"/>
      <c r="BC74" s="510"/>
      <c r="BD74" s="510"/>
      <c r="BE74" s="510"/>
      <c r="BF74" s="511">
        <v>4</v>
      </c>
    </row>
    <row r="75" spans="1:58" x14ac:dyDescent="0.25">
      <c r="A75" s="508" t="s">
        <v>132</v>
      </c>
      <c r="B75" s="509" t="s">
        <v>216</v>
      </c>
      <c r="C75" s="510"/>
      <c r="D75" s="510"/>
      <c r="E75" s="510"/>
      <c r="F75" s="510"/>
      <c r="G75" s="510"/>
      <c r="H75" s="510"/>
      <c r="I75" s="510"/>
      <c r="J75" s="510"/>
      <c r="K75" s="510"/>
      <c r="L75" s="510"/>
      <c r="M75" s="510"/>
      <c r="N75" s="510"/>
      <c r="O75" s="510"/>
      <c r="P75" s="510"/>
      <c r="Q75" s="510"/>
      <c r="R75" s="510"/>
      <c r="S75" s="510"/>
      <c r="T75" s="510"/>
      <c r="U75" s="510"/>
      <c r="V75" s="510"/>
      <c r="W75" s="510"/>
      <c r="X75" s="510"/>
      <c r="Y75" s="510"/>
      <c r="Z75" s="510"/>
      <c r="AA75" s="510">
        <v>1</v>
      </c>
      <c r="AB75" s="510"/>
      <c r="AC75" s="510"/>
      <c r="AD75" s="510"/>
      <c r="AE75" s="510"/>
      <c r="AF75" s="510"/>
      <c r="AG75" s="510"/>
      <c r="AH75" s="510"/>
      <c r="AI75" s="510"/>
      <c r="AJ75" s="510"/>
      <c r="AK75" s="510"/>
      <c r="AL75" s="510"/>
      <c r="AM75" s="510">
        <v>1</v>
      </c>
      <c r="AN75" s="510"/>
      <c r="AO75" s="510"/>
      <c r="AP75" s="510"/>
      <c r="AQ75" s="510"/>
      <c r="AR75" s="510"/>
      <c r="AS75" s="510"/>
      <c r="AT75" s="510">
        <v>11</v>
      </c>
      <c r="AU75" s="510"/>
      <c r="AV75" s="510"/>
      <c r="AW75" s="510"/>
      <c r="AX75" s="510"/>
      <c r="AY75" s="510"/>
      <c r="AZ75" s="510"/>
      <c r="BA75" s="510"/>
      <c r="BB75" s="510"/>
      <c r="BC75" s="510"/>
      <c r="BD75" s="510"/>
      <c r="BE75" s="510"/>
      <c r="BF75" s="511">
        <v>13</v>
      </c>
    </row>
    <row r="76" spans="1:58" x14ac:dyDescent="0.25">
      <c r="A76" s="508" t="s">
        <v>132</v>
      </c>
      <c r="B76" s="509" t="s">
        <v>228</v>
      </c>
      <c r="C76" s="510"/>
      <c r="D76" s="510"/>
      <c r="E76" s="510"/>
      <c r="F76" s="510"/>
      <c r="G76" s="510"/>
      <c r="H76" s="510"/>
      <c r="I76" s="510"/>
      <c r="J76" s="510"/>
      <c r="K76" s="510"/>
      <c r="L76" s="510"/>
      <c r="M76" s="510"/>
      <c r="N76" s="510"/>
      <c r="O76" s="510"/>
      <c r="P76" s="510"/>
      <c r="Q76" s="510"/>
      <c r="R76" s="510"/>
      <c r="S76" s="510"/>
      <c r="T76" s="510"/>
      <c r="U76" s="510"/>
      <c r="V76" s="510"/>
      <c r="W76" s="510"/>
      <c r="X76" s="510"/>
      <c r="Y76" s="510"/>
      <c r="Z76" s="510"/>
      <c r="AA76" s="510"/>
      <c r="AB76" s="510"/>
      <c r="AC76" s="510"/>
      <c r="AD76" s="510"/>
      <c r="AE76" s="510"/>
      <c r="AF76" s="510"/>
      <c r="AG76" s="510"/>
      <c r="AH76" s="510"/>
      <c r="AI76" s="510"/>
      <c r="AJ76" s="510"/>
      <c r="AK76" s="510"/>
      <c r="AL76" s="510"/>
      <c r="AM76" s="510"/>
      <c r="AN76" s="510"/>
      <c r="AO76" s="510"/>
      <c r="AP76" s="510"/>
      <c r="AQ76" s="510"/>
      <c r="AR76" s="510"/>
      <c r="AS76" s="510"/>
      <c r="AT76" s="510">
        <v>1</v>
      </c>
      <c r="AU76" s="510"/>
      <c r="AV76" s="510"/>
      <c r="AW76" s="510"/>
      <c r="AX76" s="510"/>
      <c r="AY76" s="510"/>
      <c r="AZ76" s="510"/>
      <c r="BA76" s="510"/>
      <c r="BB76" s="510"/>
      <c r="BC76" s="510"/>
      <c r="BD76" s="510"/>
      <c r="BE76" s="510"/>
      <c r="BF76" s="511">
        <v>1</v>
      </c>
    </row>
    <row r="77" spans="1:58" x14ac:dyDescent="0.25">
      <c r="A77" s="508" t="s">
        <v>132</v>
      </c>
      <c r="B77" s="509" t="s">
        <v>229</v>
      </c>
      <c r="C77" s="510"/>
      <c r="D77" s="510"/>
      <c r="E77" s="510"/>
      <c r="F77" s="510"/>
      <c r="G77" s="510"/>
      <c r="H77" s="510"/>
      <c r="I77" s="510"/>
      <c r="J77" s="510"/>
      <c r="K77" s="510"/>
      <c r="L77" s="510"/>
      <c r="M77" s="510"/>
      <c r="N77" s="510"/>
      <c r="O77" s="510"/>
      <c r="P77" s="510"/>
      <c r="Q77" s="510"/>
      <c r="R77" s="510"/>
      <c r="S77" s="510"/>
      <c r="T77" s="510"/>
      <c r="U77" s="510"/>
      <c r="V77" s="510"/>
      <c r="W77" s="510"/>
      <c r="X77" s="510"/>
      <c r="Y77" s="510"/>
      <c r="Z77" s="510"/>
      <c r="AA77" s="510"/>
      <c r="AB77" s="510"/>
      <c r="AC77" s="510"/>
      <c r="AD77" s="510"/>
      <c r="AE77" s="510"/>
      <c r="AF77" s="510"/>
      <c r="AG77" s="510"/>
      <c r="AH77" s="510"/>
      <c r="AI77" s="510"/>
      <c r="AJ77" s="510"/>
      <c r="AK77" s="510"/>
      <c r="AL77" s="510"/>
      <c r="AM77" s="510">
        <v>1</v>
      </c>
      <c r="AN77" s="510"/>
      <c r="AO77" s="510"/>
      <c r="AP77" s="510"/>
      <c r="AQ77" s="510"/>
      <c r="AR77" s="510"/>
      <c r="AS77" s="510"/>
      <c r="AT77" s="510">
        <v>5</v>
      </c>
      <c r="AU77" s="510"/>
      <c r="AV77" s="510"/>
      <c r="AW77" s="510"/>
      <c r="AX77" s="510"/>
      <c r="AY77" s="510"/>
      <c r="AZ77" s="510"/>
      <c r="BA77" s="510"/>
      <c r="BB77" s="510"/>
      <c r="BC77" s="510"/>
      <c r="BD77" s="510"/>
      <c r="BE77" s="510"/>
      <c r="BF77" s="511">
        <v>6</v>
      </c>
    </row>
    <row r="78" spans="1:58" x14ac:dyDescent="0.25">
      <c r="A78" s="508" t="s">
        <v>132</v>
      </c>
      <c r="B78" s="509" t="s">
        <v>230</v>
      </c>
      <c r="C78" s="510"/>
      <c r="D78" s="510"/>
      <c r="E78" s="510"/>
      <c r="F78" s="510"/>
      <c r="G78" s="510"/>
      <c r="H78" s="510"/>
      <c r="I78" s="510"/>
      <c r="J78" s="510"/>
      <c r="K78" s="510"/>
      <c r="L78" s="510"/>
      <c r="M78" s="510"/>
      <c r="N78" s="510"/>
      <c r="O78" s="510"/>
      <c r="P78" s="510"/>
      <c r="Q78" s="510"/>
      <c r="R78" s="510"/>
      <c r="S78" s="510"/>
      <c r="T78" s="510"/>
      <c r="U78" s="510"/>
      <c r="V78" s="510"/>
      <c r="W78" s="510"/>
      <c r="X78" s="510"/>
      <c r="Y78" s="510"/>
      <c r="Z78" s="510"/>
      <c r="AA78" s="510"/>
      <c r="AB78" s="510"/>
      <c r="AC78" s="510"/>
      <c r="AD78" s="510"/>
      <c r="AE78" s="510"/>
      <c r="AF78" s="510"/>
      <c r="AG78" s="510"/>
      <c r="AH78" s="510"/>
      <c r="AI78" s="510"/>
      <c r="AJ78" s="510"/>
      <c r="AK78" s="510"/>
      <c r="AL78" s="510"/>
      <c r="AM78" s="510">
        <v>1</v>
      </c>
      <c r="AN78" s="510"/>
      <c r="AO78" s="510"/>
      <c r="AP78" s="510"/>
      <c r="AQ78" s="510"/>
      <c r="AR78" s="510"/>
      <c r="AS78" s="510"/>
      <c r="AT78" s="510">
        <v>2</v>
      </c>
      <c r="AU78" s="510"/>
      <c r="AV78" s="510"/>
      <c r="AW78" s="510"/>
      <c r="AX78" s="510"/>
      <c r="AY78" s="510"/>
      <c r="AZ78" s="510"/>
      <c r="BA78" s="510"/>
      <c r="BB78" s="510"/>
      <c r="BC78" s="510"/>
      <c r="BD78" s="510"/>
      <c r="BE78" s="510"/>
      <c r="BF78" s="511">
        <v>3</v>
      </c>
    </row>
    <row r="79" spans="1:58" x14ac:dyDescent="0.25">
      <c r="A79" s="508" t="s">
        <v>132</v>
      </c>
      <c r="B79" s="509" t="s">
        <v>273</v>
      </c>
      <c r="C79" s="510"/>
      <c r="D79" s="510"/>
      <c r="E79" s="510"/>
      <c r="F79" s="510"/>
      <c r="G79" s="510"/>
      <c r="H79" s="510"/>
      <c r="I79" s="510"/>
      <c r="J79" s="510"/>
      <c r="K79" s="510"/>
      <c r="L79" s="510"/>
      <c r="M79" s="510"/>
      <c r="N79" s="510"/>
      <c r="O79" s="510"/>
      <c r="P79" s="510"/>
      <c r="Q79" s="510"/>
      <c r="R79" s="510"/>
      <c r="S79" s="510"/>
      <c r="T79" s="510"/>
      <c r="U79" s="510"/>
      <c r="V79" s="510"/>
      <c r="W79" s="510"/>
      <c r="X79" s="510"/>
      <c r="Y79" s="510"/>
      <c r="Z79" s="510"/>
      <c r="AA79" s="510"/>
      <c r="AB79" s="510"/>
      <c r="AC79" s="510"/>
      <c r="AD79" s="510"/>
      <c r="AE79" s="510"/>
      <c r="AF79" s="510"/>
      <c r="AG79" s="510"/>
      <c r="AH79" s="510"/>
      <c r="AI79" s="510"/>
      <c r="AJ79" s="510"/>
      <c r="AK79" s="510"/>
      <c r="AL79" s="510"/>
      <c r="AM79" s="510"/>
      <c r="AN79" s="510"/>
      <c r="AO79" s="510"/>
      <c r="AP79" s="510"/>
      <c r="AQ79" s="510"/>
      <c r="AR79" s="510"/>
      <c r="AS79" s="510"/>
      <c r="AT79" s="510">
        <v>2</v>
      </c>
      <c r="AU79" s="510"/>
      <c r="AV79" s="510"/>
      <c r="AW79" s="510"/>
      <c r="AX79" s="510"/>
      <c r="AY79" s="510"/>
      <c r="AZ79" s="510"/>
      <c r="BA79" s="510"/>
      <c r="BB79" s="510"/>
      <c r="BC79" s="510"/>
      <c r="BD79" s="510"/>
      <c r="BE79" s="510"/>
      <c r="BF79" s="511">
        <v>2</v>
      </c>
    </row>
    <row r="80" spans="1:58" x14ac:dyDescent="0.25">
      <c r="A80" s="508" t="s">
        <v>132</v>
      </c>
      <c r="B80" s="509" t="s">
        <v>231</v>
      </c>
      <c r="C80" s="510"/>
      <c r="D80" s="510"/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P80" s="510"/>
      <c r="Q80" s="510"/>
      <c r="R80" s="510"/>
      <c r="S80" s="510"/>
      <c r="T80" s="510"/>
      <c r="U80" s="510"/>
      <c r="V80" s="510"/>
      <c r="W80" s="510"/>
      <c r="X80" s="510"/>
      <c r="Y80" s="510"/>
      <c r="Z80" s="510"/>
      <c r="AA80" s="510"/>
      <c r="AB80" s="510"/>
      <c r="AC80" s="510"/>
      <c r="AD80" s="510"/>
      <c r="AE80" s="510"/>
      <c r="AF80" s="510"/>
      <c r="AG80" s="510"/>
      <c r="AH80" s="510"/>
      <c r="AI80" s="510"/>
      <c r="AJ80" s="510"/>
      <c r="AK80" s="510"/>
      <c r="AL80" s="510"/>
      <c r="AM80" s="510">
        <v>1</v>
      </c>
      <c r="AN80" s="510"/>
      <c r="AO80" s="510"/>
      <c r="AP80" s="510"/>
      <c r="AQ80" s="510"/>
      <c r="AR80" s="510"/>
      <c r="AS80" s="510"/>
      <c r="AT80" s="510">
        <v>1</v>
      </c>
      <c r="AU80" s="510"/>
      <c r="AV80" s="510"/>
      <c r="AW80" s="510"/>
      <c r="AX80" s="510"/>
      <c r="AY80" s="510"/>
      <c r="AZ80" s="510"/>
      <c r="BA80" s="510"/>
      <c r="BB80" s="510"/>
      <c r="BC80" s="510"/>
      <c r="BD80" s="510"/>
      <c r="BE80" s="510"/>
      <c r="BF80" s="511">
        <v>2</v>
      </c>
    </row>
    <row r="81" spans="1:58" x14ac:dyDescent="0.25">
      <c r="A81" s="508" t="s">
        <v>132</v>
      </c>
      <c r="B81" s="509" t="s">
        <v>232</v>
      </c>
      <c r="C81" s="510"/>
      <c r="D81" s="510"/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P81" s="510"/>
      <c r="Q81" s="510"/>
      <c r="R81" s="510"/>
      <c r="S81" s="510"/>
      <c r="T81" s="510"/>
      <c r="U81" s="510"/>
      <c r="V81" s="510"/>
      <c r="W81" s="510"/>
      <c r="X81" s="510"/>
      <c r="Y81" s="510"/>
      <c r="Z81" s="510"/>
      <c r="AA81" s="510"/>
      <c r="AB81" s="510"/>
      <c r="AC81" s="510"/>
      <c r="AD81" s="510"/>
      <c r="AE81" s="510"/>
      <c r="AF81" s="510"/>
      <c r="AG81" s="510"/>
      <c r="AH81" s="510"/>
      <c r="AI81" s="510"/>
      <c r="AJ81" s="510"/>
      <c r="AK81" s="510"/>
      <c r="AL81" s="510"/>
      <c r="AM81" s="510">
        <v>1</v>
      </c>
      <c r="AN81" s="510"/>
      <c r="AO81" s="510"/>
      <c r="AP81" s="510"/>
      <c r="AQ81" s="510"/>
      <c r="AR81" s="510"/>
      <c r="AS81" s="510"/>
      <c r="AT81" s="510">
        <v>5</v>
      </c>
      <c r="AU81" s="510"/>
      <c r="AV81" s="510"/>
      <c r="AW81" s="510"/>
      <c r="AX81" s="510"/>
      <c r="AY81" s="510"/>
      <c r="AZ81" s="510"/>
      <c r="BA81" s="510"/>
      <c r="BB81" s="510"/>
      <c r="BC81" s="510"/>
      <c r="BD81" s="510"/>
      <c r="BE81" s="510"/>
      <c r="BF81" s="511">
        <v>6</v>
      </c>
    </row>
    <row r="82" spans="1:58" x14ac:dyDescent="0.25">
      <c r="A82" s="508" t="s">
        <v>132</v>
      </c>
      <c r="B82" s="509" t="s">
        <v>199</v>
      </c>
      <c r="C82" s="510"/>
      <c r="D82" s="510"/>
      <c r="E82" s="510"/>
      <c r="F82" s="510"/>
      <c r="G82" s="510"/>
      <c r="H82" s="510"/>
      <c r="I82" s="510"/>
      <c r="J82" s="510"/>
      <c r="K82" s="510"/>
      <c r="L82" s="510"/>
      <c r="M82" s="510"/>
      <c r="N82" s="510"/>
      <c r="O82" s="510"/>
      <c r="P82" s="510"/>
      <c r="Q82" s="510"/>
      <c r="R82" s="510"/>
      <c r="S82" s="510"/>
      <c r="T82" s="510"/>
      <c r="U82" s="510"/>
      <c r="V82" s="510"/>
      <c r="W82" s="510"/>
      <c r="X82" s="510"/>
      <c r="Y82" s="510"/>
      <c r="Z82" s="510"/>
      <c r="AA82" s="510"/>
      <c r="AB82" s="510"/>
      <c r="AC82" s="510"/>
      <c r="AD82" s="510"/>
      <c r="AE82" s="510"/>
      <c r="AF82" s="510"/>
      <c r="AG82" s="510"/>
      <c r="AH82" s="510"/>
      <c r="AI82" s="510"/>
      <c r="AJ82" s="510"/>
      <c r="AK82" s="510"/>
      <c r="AL82" s="510"/>
      <c r="AM82" s="510">
        <v>1</v>
      </c>
      <c r="AN82" s="510"/>
      <c r="AO82" s="510"/>
      <c r="AP82" s="510"/>
      <c r="AQ82" s="510"/>
      <c r="AR82" s="510"/>
      <c r="AS82" s="510"/>
      <c r="AT82" s="510">
        <v>6</v>
      </c>
      <c r="AU82" s="510"/>
      <c r="AV82" s="510"/>
      <c r="AW82" s="510"/>
      <c r="AX82" s="510"/>
      <c r="AY82" s="510"/>
      <c r="AZ82" s="510"/>
      <c r="BA82" s="510"/>
      <c r="BB82" s="510"/>
      <c r="BC82" s="510"/>
      <c r="BD82" s="510"/>
      <c r="BE82" s="510"/>
      <c r="BF82" s="511">
        <v>7</v>
      </c>
    </row>
    <row r="83" spans="1:58" x14ac:dyDescent="0.25">
      <c r="A83" s="508" t="s">
        <v>132</v>
      </c>
      <c r="B83" s="509" t="s">
        <v>200</v>
      </c>
      <c r="C83" s="510"/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0"/>
      <c r="AD83" s="510"/>
      <c r="AE83" s="510"/>
      <c r="AF83" s="510"/>
      <c r="AG83" s="510"/>
      <c r="AH83" s="510"/>
      <c r="AI83" s="510"/>
      <c r="AJ83" s="510"/>
      <c r="AK83" s="510"/>
      <c r="AL83" s="510"/>
      <c r="AM83" s="510">
        <v>1</v>
      </c>
      <c r="AN83" s="510"/>
      <c r="AO83" s="510"/>
      <c r="AP83" s="510"/>
      <c r="AQ83" s="510"/>
      <c r="AR83" s="510"/>
      <c r="AS83" s="510"/>
      <c r="AT83" s="510">
        <v>6</v>
      </c>
      <c r="AU83" s="510"/>
      <c r="AV83" s="510"/>
      <c r="AW83" s="510"/>
      <c r="AX83" s="510"/>
      <c r="AY83" s="510"/>
      <c r="AZ83" s="510"/>
      <c r="BA83" s="510"/>
      <c r="BB83" s="510"/>
      <c r="BC83" s="510"/>
      <c r="BD83" s="510"/>
      <c r="BE83" s="510"/>
      <c r="BF83" s="511">
        <v>7</v>
      </c>
    </row>
    <row r="84" spans="1:58" x14ac:dyDescent="0.25">
      <c r="A84" s="508" t="s">
        <v>132</v>
      </c>
      <c r="B84" s="509" t="s">
        <v>233</v>
      </c>
      <c r="C84" s="510"/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0"/>
      <c r="AD84" s="510"/>
      <c r="AE84" s="510"/>
      <c r="AF84" s="510"/>
      <c r="AG84" s="510"/>
      <c r="AH84" s="510"/>
      <c r="AI84" s="510"/>
      <c r="AJ84" s="510"/>
      <c r="AK84" s="510"/>
      <c r="AL84" s="510"/>
      <c r="AM84" s="510">
        <v>1</v>
      </c>
      <c r="AN84" s="510"/>
      <c r="AO84" s="510"/>
      <c r="AP84" s="510"/>
      <c r="AQ84" s="510"/>
      <c r="AR84" s="510"/>
      <c r="AS84" s="510"/>
      <c r="AT84" s="510">
        <v>1</v>
      </c>
      <c r="AU84" s="510"/>
      <c r="AV84" s="510"/>
      <c r="AW84" s="510"/>
      <c r="AX84" s="510"/>
      <c r="AY84" s="510"/>
      <c r="AZ84" s="510"/>
      <c r="BA84" s="510"/>
      <c r="BB84" s="510"/>
      <c r="BC84" s="510"/>
      <c r="BD84" s="510"/>
      <c r="BE84" s="510"/>
      <c r="BF84" s="511">
        <v>2</v>
      </c>
    </row>
    <row r="85" spans="1:58" x14ac:dyDescent="0.25">
      <c r="A85" s="508" t="s">
        <v>132</v>
      </c>
      <c r="B85" s="509" t="s">
        <v>234</v>
      </c>
      <c r="C85" s="510"/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0"/>
      <c r="AG85" s="510"/>
      <c r="AH85" s="510"/>
      <c r="AI85" s="510"/>
      <c r="AJ85" s="510"/>
      <c r="AK85" s="510"/>
      <c r="AL85" s="510"/>
      <c r="AM85" s="510"/>
      <c r="AN85" s="510"/>
      <c r="AO85" s="510"/>
      <c r="AP85" s="510"/>
      <c r="AQ85" s="510"/>
      <c r="AR85" s="510"/>
      <c r="AS85" s="510"/>
      <c r="AT85" s="510">
        <v>1</v>
      </c>
      <c r="AU85" s="510"/>
      <c r="AV85" s="510"/>
      <c r="AW85" s="510"/>
      <c r="AX85" s="510"/>
      <c r="AY85" s="510"/>
      <c r="AZ85" s="510"/>
      <c r="BA85" s="510"/>
      <c r="BB85" s="510"/>
      <c r="BC85" s="510"/>
      <c r="BD85" s="510"/>
      <c r="BE85" s="510"/>
      <c r="BF85" s="511">
        <v>1</v>
      </c>
    </row>
    <row r="86" spans="1:58" x14ac:dyDescent="0.25">
      <c r="A86" s="508" t="s">
        <v>132</v>
      </c>
      <c r="B86" s="509" t="s">
        <v>235</v>
      </c>
      <c r="C86" s="510"/>
      <c r="D86" s="510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0"/>
      <c r="Y86" s="510"/>
      <c r="Z86" s="510"/>
      <c r="AA86" s="510"/>
      <c r="AB86" s="510"/>
      <c r="AC86" s="510"/>
      <c r="AD86" s="510"/>
      <c r="AE86" s="510"/>
      <c r="AF86" s="510"/>
      <c r="AG86" s="510"/>
      <c r="AH86" s="510"/>
      <c r="AI86" s="510"/>
      <c r="AJ86" s="510"/>
      <c r="AK86" s="510"/>
      <c r="AL86" s="510"/>
      <c r="AM86" s="510"/>
      <c r="AN86" s="510"/>
      <c r="AO86" s="510"/>
      <c r="AP86" s="510"/>
      <c r="AQ86" s="510"/>
      <c r="AR86" s="510"/>
      <c r="AS86" s="510"/>
      <c r="AT86" s="510">
        <v>1</v>
      </c>
      <c r="AU86" s="510"/>
      <c r="AV86" s="510"/>
      <c r="AW86" s="510"/>
      <c r="AX86" s="510"/>
      <c r="AY86" s="510"/>
      <c r="AZ86" s="510"/>
      <c r="BA86" s="510"/>
      <c r="BB86" s="510"/>
      <c r="BC86" s="510"/>
      <c r="BD86" s="510"/>
      <c r="BE86" s="510"/>
      <c r="BF86" s="511">
        <v>1</v>
      </c>
    </row>
    <row r="87" spans="1:58" x14ac:dyDescent="0.25">
      <c r="A87" s="508" t="s">
        <v>132</v>
      </c>
      <c r="B87" s="509" t="s">
        <v>201</v>
      </c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510"/>
      <c r="V87" s="510"/>
      <c r="W87" s="510"/>
      <c r="X87" s="510"/>
      <c r="Y87" s="510"/>
      <c r="Z87" s="510"/>
      <c r="AA87" s="510"/>
      <c r="AB87" s="510"/>
      <c r="AC87" s="510"/>
      <c r="AD87" s="510"/>
      <c r="AE87" s="510"/>
      <c r="AF87" s="510"/>
      <c r="AG87" s="510"/>
      <c r="AH87" s="510"/>
      <c r="AI87" s="510"/>
      <c r="AJ87" s="510"/>
      <c r="AK87" s="510"/>
      <c r="AL87" s="510"/>
      <c r="AM87" s="510"/>
      <c r="AN87" s="510"/>
      <c r="AO87" s="510"/>
      <c r="AP87" s="510"/>
      <c r="AQ87" s="510"/>
      <c r="AR87" s="510"/>
      <c r="AS87" s="510"/>
      <c r="AT87" s="510">
        <v>6</v>
      </c>
      <c r="AU87" s="510"/>
      <c r="AV87" s="510"/>
      <c r="AW87" s="510"/>
      <c r="AX87" s="510"/>
      <c r="AY87" s="510"/>
      <c r="AZ87" s="510"/>
      <c r="BA87" s="510"/>
      <c r="BB87" s="510"/>
      <c r="BC87" s="510"/>
      <c r="BD87" s="510"/>
      <c r="BE87" s="510"/>
      <c r="BF87" s="511">
        <v>6</v>
      </c>
    </row>
    <row r="88" spans="1:58" x14ac:dyDescent="0.25">
      <c r="A88" s="508" t="s">
        <v>132</v>
      </c>
      <c r="B88" s="509" t="s">
        <v>236</v>
      </c>
      <c r="C88" s="510"/>
      <c r="D88" s="510"/>
      <c r="E88" s="510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510"/>
      <c r="W88" s="510"/>
      <c r="X88" s="510"/>
      <c r="Y88" s="510"/>
      <c r="Z88" s="510"/>
      <c r="AA88" s="510"/>
      <c r="AB88" s="510"/>
      <c r="AC88" s="510"/>
      <c r="AD88" s="510"/>
      <c r="AE88" s="510"/>
      <c r="AF88" s="510"/>
      <c r="AG88" s="510"/>
      <c r="AH88" s="510"/>
      <c r="AI88" s="510"/>
      <c r="AJ88" s="510"/>
      <c r="AK88" s="510"/>
      <c r="AL88" s="510"/>
      <c r="AM88" s="510"/>
      <c r="AN88" s="510"/>
      <c r="AO88" s="510"/>
      <c r="AP88" s="510"/>
      <c r="AQ88" s="510"/>
      <c r="AR88" s="510"/>
      <c r="AS88" s="510"/>
      <c r="AT88" s="510">
        <v>1</v>
      </c>
      <c r="AU88" s="510"/>
      <c r="AV88" s="510"/>
      <c r="AW88" s="510"/>
      <c r="AX88" s="510"/>
      <c r="AY88" s="510"/>
      <c r="AZ88" s="510"/>
      <c r="BA88" s="510"/>
      <c r="BB88" s="510"/>
      <c r="BC88" s="510"/>
      <c r="BD88" s="510"/>
      <c r="BE88" s="510"/>
      <c r="BF88" s="511">
        <v>1</v>
      </c>
    </row>
    <row r="89" spans="1:58" x14ac:dyDescent="0.25">
      <c r="A89" s="508" t="s">
        <v>132</v>
      </c>
      <c r="B89" s="509" t="s">
        <v>202</v>
      </c>
      <c r="C89" s="510"/>
      <c r="D89" s="510"/>
      <c r="E89" s="510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0"/>
      <c r="X89" s="510"/>
      <c r="Y89" s="510"/>
      <c r="Z89" s="510"/>
      <c r="AA89" s="510">
        <v>1</v>
      </c>
      <c r="AB89" s="510"/>
      <c r="AC89" s="510"/>
      <c r="AD89" s="510"/>
      <c r="AE89" s="510"/>
      <c r="AF89" s="510"/>
      <c r="AG89" s="510"/>
      <c r="AH89" s="510"/>
      <c r="AI89" s="510"/>
      <c r="AJ89" s="510"/>
      <c r="AK89" s="510"/>
      <c r="AL89" s="510"/>
      <c r="AM89" s="510">
        <v>1</v>
      </c>
      <c r="AN89" s="510"/>
      <c r="AO89" s="510"/>
      <c r="AP89" s="510"/>
      <c r="AQ89" s="510"/>
      <c r="AR89" s="510"/>
      <c r="AS89" s="510"/>
      <c r="AT89" s="510">
        <v>6</v>
      </c>
      <c r="AU89" s="510"/>
      <c r="AV89" s="510"/>
      <c r="AW89" s="510"/>
      <c r="AX89" s="510"/>
      <c r="AY89" s="510"/>
      <c r="AZ89" s="510"/>
      <c r="BA89" s="510"/>
      <c r="BB89" s="510"/>
      <c r="BC89" s="510"/>
      <c r="BD89" s="510"/>
      <c r="BE89" s="510"/>
      <c r="BF89" s="511">
        <v>8</v>
      </c>
    </row>
    <row r="90" spans="1:58" x14ac:dyDescent="0.25">
      <c r="A90" s="508" t="s">
        <v>132</v>
      </c>
      <c r="B90" s="509" t="s">
        <v>203</v>
      </c>
      <c r="C90" s="510"/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10"/>
      <c r="Y90" s="510"/>
      <c r="Z90" s="510"/>
      <c r="AA90" s="510"/>
      <c r="AB90" s="510"/>
      <c r="AC90" s="510"/>
      <c r="AD90" s="510"/>
      <c r="AE90" s="510"/>
      <c r="AF90" s="510"/>
      <c r="AG90" s="510"/>
      <c r="AH90" s="510"/>
      <c r="AI90" s="510"/>
      <c r="AJ90" s="510"/>
      <c r="AK90" s="510"/>
      <c r="AL90" s="510"/>
      <c r="AM90" s="510">
        <v>1</v>
      </c>
      <c r="AN90" s="510"/>
      <c r="AO90" s="510"/>
      <c r="AP90" s="510"/>
      <c r="AQ90" s="510"/>
      <c r="AR90" s="510"/>
      <c r="AS90" s="510"/>
      <c r="AT90" s="510">
        <v>5</v>
      </c>
      <c r="AU90" s="510"/>
      <c r="AV90" s="510"/>
      <c r="AW90" s="510"/>
      <c r="AX90" s="510"/>
      <c r="AY90" s="510"/>
      <c r="AZ90" s="510"/>
      <c r="BA90" s="510"/>
      <c r="BB90" s="510"/>
      <c r="BC90" s="510"/>
      <c r="BD90" s="510"/>
      <c r="BE90" s="510"/>
      <c r="BF90" s="511">
        <v>6</v>
      </c>
    </row>
    <row r="91" spans="1:58" x14ac:dyDescent="0.25">
      <c r="A91" s="508" t="s">
        <v>132</v>
      </c>
      <c r="B91" s="509" t="s">
        <v>237</v>
      </c>
      <c r="C91" s="510"/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510"/>
      <c r="AD91" s="510"/>
      <c r="AE91" s="510"/>
      <c r="AF91" s="510"/>
      <c r="AG91" s="510"/>
      <c r="AH91" s="510"/>
      <c r="AI91" s="510"/>
      <c r="AJ91" s="510"/>
      <c r="AK91" s="510"/>
      <c r="AL91" s="510"/>
      <c r="AM91" s="510">
        <v>1</v>
      </c>
      <c r="AN91" s="510"/>
      <c r="AO91" s="510"/>
      <c r="AP91" s="510"/>
      <c r="AQ91" s="510"/>
      <c r="AR91" s="510"/>
      <c r="AS91" s="510"/>
      <c r="AT91" s="510">
        <v>2</v>
      </c>
      <c r="AU91" s="510"/>
      <c r="AV91" s="510"/>
      <c r="AW91" s="510"/>
      <c r="AX91" s="510"/>
      <c r="AY91" s="510"/>
      <c r="AZ91" s="510"/>
      <c r="BA91" s="510"/>
      <c r="BB91" s="510"/>
      <c r="BC91" s="510"/>
      <c r="BD91" s="510"/>
      <c r="BE91" s="510"/>
      <c r="BF91" s="511">
        <v>3</v>
      </c>
    </row>
    <row r="92" spans="1:58" x14ac:dyDescent="0.25">
      <c r="A92" s="508" t="s">
        <v>132</v>
      </c>
      <c r="B92" s="509" t="s">
        <v>191</v>
      </c>
      <c r="C92" s="510"/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10"/>
      <c r="AC92" s="510"/>
      <c r="AD92" s="510"/>
      <c r="AE92" s="510"/>
      <c r="AF92" s="510"/>
      <c r="AG92" s="510"/>
      <c r="AH92" s="510"/>
      <c r="AI92" s="510"/>
      <c r="AJ92" s="510"/>
      <c r="AK92" s="510"/>
      <c r="AL92" s="510"/>
      <c r="AM92" s="510"/>
      <c r="AN92" s="510"/>
      <c r="AO92" s="510"/>
      <c r="AP92" s="510"/>
      <c r="AQ92" s="510"/>
      <c r="AR92" s="510"/>
      <c r="AS92" s="510"/>
      <c r="AT92" s="510">
        <v>8</v>
      </c>
      <c r="AU92" s="510"/>
      <c r="AV92" s="510"/>
      <c r="AW92" s="510"/>
      <c r="AX92" s="510"/>
      <c r="AY92" s="510"/>
      <c r="AZ92" s="510"/>
      <c r="BA92" s="510"/>
      <c r="BB92" s="510"/>
      <c r="BC92" s="510"/>
      <c r="BD92" s="510"/>
      <c r="BE92" s="510"/>
      <c r="BF92" s="511">
        <v>8</v>
      </c>
    </row>
    <row r="93" spans="1:58" x14ac:dyDescent="0.25">
      <c r="A93" s="508" t="s">
        <v>132</v>
      </c>
      <c r="B93" s="509" t="s">
        <v>204</v>
      </c>
      <c r="C93" s="510"/>
      <c r="D93" s="510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0"/>
      <c r="V93" s="510"/>
      <c r="W93" s="510"/>
      <c r="X93" s="510"/>
      <c r="Y93" s="510"/>
      <c r="Z93" s="510"/>
      <c r="AA93" s="510"/>
      <c r="AB93" s="510"/>
      <c r="AC93" s="510"/>
      <c r="AD93" s="510"/>
      <c r="AE93" s="510"/>
      <c r="AF93" s="510"/>
      <c r="AG93" s="510"/>
      <c r="AH93" s="510"/>
      <c r="AI93" s="510"/>
      <c r="AJ93" s="510"/>
      <c r="AK93" s="510"/>
      <c r="AL93" s="510"/>
      <c r="AM93" s="510">
        <v>1</v>
      </c>
      <c r="AN93" s="510"/>
      <c r="AO93" s="510"/>
      <c r="AP93" s="510"/>
      <c r="AQ93" s="510"/>
      <c r="AR93" s="510"/>
      <c r="AS93" s="510"/>
      <c r="AT93" s="510">
        <v>6</v>
      </c>
      <c r="AU93" s="510"/>
      <c r="AV93" s="510"/>
      <c r="AW93" s="510"/>
      <c r="AX93" s="510"/>
      <c r="AY93" s="510"/>
      <c r="AZ93" s="510"/>
      <c r="BA93" s="510"/>
      <c r="BB93" s="510"/>
      <c r="BC93" s="510"/>
      <c r="BD93" s="510"/>
      <c r="BE93" s="510"/>
      <c r="BF93" s="511">
        <v>7</v>
      </c>
    </row>
    <row r="94" spans="1:58" x14ac:dyDescent="0.25">
      <c r="A94" s="508" t="s">
        <v>132</v>
      </c>
      <c r="B94" s="509" t="s">
        <v>276</v>
      </c>
      <c r="C94" s="510"/>
      <c r="D94" s="510"/>
      <c r="E94" s="510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10"/>
      <c r="S94" s="510"/>
      <c r="T94" s="510"/>
      <c r="U94" s="510"/>
      <c r="V94" s="510"/>
      <c r="W94" s="510"/>
      <c r="X94" s="510"/>
      <c r="Y94" s="510"/>
      <c r="Z94" s="510"/>
      <c r="AA94" s="510"/>
      <c r="AB94" s="510"/>
      <c r="AC94" s="510"/>
      <c r="AD94" s="510"/>
      <c r="AE94" s="510"/>
      <c r="AF94" s="510"/>
      <c r="AG94" s="510"/>
      <c r="AH94" s="510"/>
      <c r="AI94" s="510"/>
      <c r="AJ94" s="510"/>
      <c r="AK94" s="510"/>
      <c r="AL94" s="510"/>
      <c r="AM94" s="510">
        <v>1</v>
      </c>
      <c r="AN94" s="510"/>
      <c r="AO94" s="510"/>
      <c r="AP94" s="510"/>
      <c r="AQ94" s="510"/>
      <c r="AR94" s="510"/>
      <c r="AS94" s="510"/>
      <c r="AT94" s="510">
        <v>8</v>
      </c>
      <c r="AU94" s="510"/>
      <c r="AV94" s="510"/>
      <c r="AW94" s="510"/>
      <c r="AX94" s="510"/>
      <c r="AY94" s="510"/>
      <c r="AZ94" s="510"/>
      <c r="BA94" s="510"/>
      <c r="BB94" s="510"/>
      <c r="BC94" s="510"/>
      <c r="BD94" s="510"/>
      <c r="BE94" s="510"/>
      <c r="BF94" s="511">
        <v>9</v>
      </c>
    </row>
    <row r="95" spans="1:58" x14ac:dyDescent="0.25">
      <c r="A95" s="508" t="s">
        <v>132</v>
      </c>
      <c r="B95" s="509" t="s">
        <v>238</v>
      </c>
      <c r="C95" s="510"/>
      <c r="D95" s="510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510"/>
      <c r="AD95" s="510"/>
      <c r="AE95" s="510"/>
      <c r="AF95" s="510"/>
      <c r="AG95" s="510"/>
      <c r="AH95" s="510"/>
      <c r="AI95" s="510"/>
      <c r="AJ95" s="510"/>
      <c r="AK95" s="510"/>
      <c r="AL95" s="510"/>
      <c r="AM95" s="510"/>
      <c r="AN95" s="510"/>
      <c r="AO95" s="510"/>
      <c r="AP95" s="510"/>
      <c r="AQ95" s="510"/>
      <c r="AR95" s="510"/>
      <c r="AS95" s="510"/>
      <c r="AT95" s="510">
        <v>3</v>
      </c>
      <c r="AU95" s="510"/>
      <c r="AV95" s="510"/>
      <c r="AW95" s="510"/>
      <c r="AX95" s="510"/>
      <c r="AY95" s="510"/>
      <c r="AZ95" s="510"/>
      <c r="BA95" s="510"/>
      <c r="BB95" s="510"/>
      <c r="BC95" s="510"/>
      <c r="BD95" s="510"/>
      <c r="BE95" s="510"/>
      <c r="BF95" s="511">
        <v>3</v>
      </c>
    </row>
    <row r="96" spans="1:58" x14ac:dyDescent="0.25">
      <c r="A96" s="508" t="s">
        <v>132</v>
      </c>
      <c r="B96" s="509" t="s">
        <v>192</v>
      </c>
      <c r="C96" s="510"/>
      <c r="D96" s="510"/>
      <c r="E96" s="510"/>
      <c r="F96" s="510"/>
      <c r="G96" s="510"/>
      <c r="H96" s="510"/>
      <c r="I96" s="510"/>
      <c r="J96" s="510"/>
      <c r="K96" s="510"/>
      <c r="L96" s="510"/>
      <c r="M96" s="510"/>
      <c r="N96" s="510"/>
      <c r="O96" s="510"/>
      <c r="P96" s="510"/>
      <c r="Q96" s="510"/>
      <c r="R96" s="510"/>
      <c r="S96" s="510"/>
      <c r="T96" s="510"/>
      <c r="U96" s="510"/>
      <c r="V96" s="510"/>
      <c r="W96" s="510"/>
      <c r="X96" s="510"/>
      <c r="Y96" s="510"/>
      <c r="Z96" s="510"/>
      <c r="AA96" s="510"/>
      <c r="AB96" s="510"/>
      <c r="AC96" s="510"/>
      <c r="AD96" s="510"/>
      <c r="AE96" s="510"/>
      <c r="AF96" s="510"/>
      <c r="AG96" s="510"/>
      <c r="AH96" s="510"/>
      <c r="AI96" s="510"/>
      <c r="AJ96" s="510"/>
      <c r="AK96" s="510"/>
      <c r="AL96" s="510"/>
      <c r="AM96" s="510">
        <v>1</v>
      </c>
      <c r="AN96" s="510"/>
      <c r="AO96" s="510"/>
      <c r="AP96" s="510"/>
      <c r="AQ96" s="510"/>
      <c r="AR96" s="510"/>
      <c r="AS96" s="510"/>
      <c r="AT96" s="510">
        <v>9</v>
      </c>
      <c r="AU96" s="510"/>
      <c r="AV96" s="510"/>
      <c r="AW96" s="510"/>
      <c r="AX96" s="510"/>
      <c r="AY96" s="510"/>
      <c r="AZ96" s="510"/>
      <c r="BA96" s="510"/>
      <c r="BB96" s="510"/>
      <c r="BC96" s="510"/>
      <c r="BD96" s="510"/>
      <c r="BE96" s="510"/>
      <c r="BF96" s="511">
        <v>10</v>
      </c>
    </row>
    <row r="97" spans="1:58" x14ac:dyDescent="0.25">
      <c r="A97" s="508" t="s">
        <v>132</v>
      </c>
      <c r="B97" s="509" t="s">
        <v>219</v>
      </c>
      <c r="C97" s="510"/>
      <c r="D97" s="510"/>
      <c r="E97" s="510"/>
      <c r="F97" s="510"/>
      <c r="G97" s="510"/>
      <c r="H97" s="510"/>
      <c r="I97" s="510"/>
      <c r="J97" s="510"/>
      <c r="K97" s="510"/>
      <c r="L97" s="510"/>
      <c r="M97" s="510"/>
      <c r="N97" s="510"/>
      <c r="O97" s="510"/>
      <c r="P97" s="510"/>
      <c r="Q97" s="510"/>
      <c r="R97" s="510"/>
      <c r="S97" s="510"/>
      <c r="T97" s="510"/>
      <c r="U97" s="510"/>
      <c r="V97" s="510"/>
      <c r="W97" s="510"/>
      <c r="X97" s="510"/>
      <c r="Y97" s="510"/>
      <c r="Z97" s="510"/>
      <c r="AA97" s="510"/>
      <c r="AB97" s="510"/>
      <c r="AC97" s="510"/>
      <c r="AD97" s="510"/>
      <c r="AE97" s="510"/>
      <c r="AF97" s="510"/>
      <c r="AG97" s="510"/>
      <c r="AH97" s="510"/>
      <c r="AI97" s="510"/>
      <c r="AJ97" s="510"/>
      <c r="AK97" s="510"/>
      <c r="AL97" s="510"/>
      <c r="AM97" s="510">
        <v>1</v>
      </c>
      <c r="AN97" s="510"/>
      <c r="AO97" s="510"/>
      <c r="AP97" s="510"/>
      <c r="AQ97" s="510"/>
      <c r="AR97" s="510"/>
      <c r="AS97" s="510"/>
      <c r="AT97" s="510">
        <v>3</v>
      </c>
      <c r="AU97" s="510"/>
      <c r="AV97" s="510"/>
      <c r="AW97" s="510"/>
      <c r="AX97" s="510"/>
      <c r="AY97" s="510"/>
      <c r="AZ97" s="510"/>
      <c r="BA97" s="510"/>
      <c r="BB97" s="510"/>
      <c r="BC97" s="510"/>
      <c r="BD97" s="510"/>
      <c r="BE97" s="510"/>
      <c r="BF97" s="511">
        <v>4</v>
      </c>
    </row>
    <row r="98" spans="1:58" x14ac:dyDescent="0.25">
      <c r="A98" s="508" t="s">
        <v>132</v>
      </c>
      <c r="B98" s="509" t="s">
        <v>283</v>
      </c>
      <c r="C98" s="510"/>
      <c r="D98" s="510"/>
      <c r="E98" s="510"/>
      <c r="F98" s="510"/>
      <c r="G98" s="510"/>
      <c r="H98" s="510"/>
      <c r="I98" s="510"/>
      <c r="J98" s="510"/>
      <c r="K98" s="510"/>
      <c r="L98" s="510"/>
      <c r="M98" s="510"/>
      <c r="N98" s="510"/>
      <c r="O98" s="510"/>
      <c r="P98" s="510"/>
      <c r="Q98" s="510"/>
      <c r="R98" s="510"/>
      <c r="S98" s="510"/>
      <c r="T98" s="510"/>
      <c r="U98" s="510"/>
      <c r="V98" s="510"/>
      <c r="W98" s="510"/>
      <c r="X98" s="510"/>
      <c r="Y98" s="510"/>
      <c r="Z98" s="510"/>
      <c r="AA98" s="510"/>
      <c r="AB98" s="510"/>
      <c r="AC98" s="510"/>
      <c r="AD98" s="510"/>
      <c r="AE98" s="510"/>
      <c r="AF98" s="510"/>
      <c r="AG98" s="510"/>
      <c r="AH98" s="510"/>
      <c r="AI98" s="510"/>
      <c r="AJ98" s="510"/>
      <c r="AK98" s="510"/>
      <c r="AL98" s="510"/>
      <c r="AM98" s="510">
        <v>1</v>
      </c>
      <c r="AN98" s="510"/>
      <c r="AO98" s="510"/>
      <c r="AP98" s="510"/>
      <c r="AQ98" s="510"/>
      <c r="AR98" s="510"/>
      <c r="AS98" s="510"/>
      <c r="AT98" s="510">
        <v>5</v>
      </c>
      <c r="AU98" s="510"/>
      <c r="AV98" s="510"/>
      <c r="AW98" s="510"/>
      <c r="AX98" s="510"/>
      <c r="AY98" s="510"/>
      <c r="AZ98" s="510"/>
      <c r="BA98" s="510"/>
      <c r="BB98" s="510"/>
      <c r="BC98" s="510"/>
      <c r="BD98" s="510"/>
      <c r="BE98" s="510"/>
      <c r="BF98" s="511">
        <v>6</v>
      </c>
    </row>
    <row r="99" spans="1:58" x14ac:dyDescent="0.25">
      <c r="A99" s="508" t="s">
        <v>132</v>
      </c>
      <c r="B99" s="509" t="s">
        <v>272</v>
      </c>
      <c r="C99" s="510"/>
      <c r="D99" s="510"/>
      <c r="E99" s="510"/>
      <c r="F99" s="510"/>
      <c r="G99" s="510"/>
      <c r="H99" s="510"/>
      <c r="I99" s="510"/>
      <c r="J99" s="510"/>
      <c r="K99" s="510"/>
      <c r="L99" s="510"/>
      <c r="M99" s="510"/>
      <c r="N99" s="510"/>
      <c r="O99" s="510"/>
      <c r="P99" s="510"/>
      <c r="Q99" s="510"/>
      <c r="R99" s="510"/>
      <c r="S99" s="510"/>
      <c r="T99" s="510"/>
      <c r="U99" s="510"/>
      <c r="V99" s="510"/>
      <c r="W99" s="510"/>
      <c r="X99" s="510"/>
      <c r="Y99" s="510"/>
      <c r="Z99" s="510"/>
      <c r="AA99" s="510"/>
      <c r="AB99" s="510"/>
      <c r="AC99" s="510"/>
      <c r="AD99" s="510"/>
      <c r="AE99" s="510"/>
      <c r="AF99" s="510"/>
      <c r="AG99" s="510"/>
      <c r="AH99" s="510"/>
      <c r="AI99" s="510"/>
      <c r="AJ99" s="510"/>
      <c r="AK99" s="510"/>
      <c r="AL99" s="510"/>
      <c r="AM99" s="510">
        <v>1</v>
      </c>
      <c r="AN99" s="510"/>
      <c r="AO99" s="510"/>
      <c r="AP99" s="510"/>
      <c r="AQ99" s="510"/>
      <c r="AR99" s="510"/>
      <c r="AS99" s="510"/>
      <c r="AT99" s="510">
        <v>4</v>
      </c>
      <c r="AU99" s="510"/>
      <c r="AV99" s="510"/>
      <c r="AW99" s="510"/>
      <c r="AX99" s="510"/>
      <c r="AY99" s="510"/>
      <c r="AZ99" s="510"/>
      <c r="BA99" s="510"/>
      <c r="BB99" s="510"/>
      <c r="BC99" s="510"/>
      <c r="BD99" s="510"/>
      <c r="BE99" s="510"/>
      <c r="BF99" s="511">
        <v>5</v>
      </c>
    </row>
    <row r="100" spans="1:58" x14ac:dyDescent="0.25">
      <c r="A100" s="508" t="s">
        <v>132</v>
      </c>
      <c r="B100" s="509" t="s">
        <v>239</v>
      </c>
      <c r="C100" s="510"/>
      <c r="D100" s="510"/>
      <c r="E100" s="510"/>
      <c r="F100" s="510"/>
      <c r="G100" s="510"/>
      <c r="H100" s="510"/>
      <c r="I100" s="510"/>
      <c r="J100" s="510"/>
      <c r="K100" s="510"/>
      <c r="L100" s="510"/>
      <c r="M100" s="510"/>
      <c r="N100" s="510"/>
      <c r="O100" s="510"/>
      <c r="P100" s="510"/>
      <c r="Q100" s="510"/>
      <c r="R100" s="510"/>
      <c r="S100" s="510"/>
      <c r="T100" s="510"/>
      <c r="U100" s="510"/>
      <c r="V100" s="510"/>
      <c r="W100" s="510"/>
      <c r="X100" s="510"/>
      <c r="Y100" s="510"/>
      <c r="Z100" s="510"/>
      <c r="AA100" s="510"/>
      <c r="AB100" s="510"/>
      <c r="AC100" s="510"/>
      <c r="AD100" s="510"/>
      <c r="AE100" s="510"/>
      <c r="AF100" s="510"/>
      <c r="AG100" s="510"/>
      <c r="AH100" s="510"/>
      <c r="AI100" s="510"/>
      <c r="AJ100" s="510"/>
      <c r="AK100" s="510"/>
      <c r="AL100" s="510"/>
      <c r="AM100" s="510"/>
      <c r="AN100" s="510"/>
      <c r="AO100" s="510"/>
      <c r="AP100" s="510"/>
      <c r="AQ100" s="510"/>
      <c r="AR100" s="510"/>
      <c r="AS100" s="510"/>
      <c r="AT100" s="510">
        <v>5</v>
      </c>
      <c r="AU100" s="510"/>
      <c r="AV100" s="510"/>
      <c r="AW100" s="510"/>
      <c r="AX100" s="510"/>
      <c r="AY100" s="510"/>
      <c r="AZ100" s="510"/>
      <c r="BA100" s="510"/>
      <c r="BB100" s="510"/>
      <c r="BC100" s="510"/>
      <c r="BD100" s="510"/>
      <c r="BE100" s="510"/>
      <c r="BF100" s="511">
        <v>5</v>
      </c>
    </row>
    <row r="101" spans="1:58" x14ac:dyDescent="0.25">
      <c r="A101" s="508" t="s">
        <v>132</v>
      </c>
      <c r="B101" s="509" t="s">
        <v>271</v>
      </c>
      <c r="C101" s="510"/>
      <c r="D101" s="510"/>
      <c r="E101" s="510"/>
      <c r="F101" s="510"/>
      <c r="G101" s="510"/>
      <c r="H101" s="510"/>
      <c r="I101" s="510"/>
      <c r="J101" s="510"/>
      <c r="K101" s="510"/>
      <c r="L101" s="510"/>
      <c r="M101" s="510"/>
      <c r="N101" s="510"/>
      <c r="O101" s="510"/>
      <c r="P101" s="510"/>
      <c r="Q101" s="510"/>
      <c r="R101" s="510"/>
      <c r="S101" s="510"/>
      <c r="T101" s="510"/>
      <c r="U101" s="510"/>
      <c r="V101" s="510"/>
      <c r="W101" s="510"/>
      <c r="X101" s="510"/>
      <c r="Y101" s="510"/>
      <c r="Z101" s="510"/>
      <c r="AA101" s="510"/>
      <c r="AB101" s="510"/>
      <c r="AC101" s="510"/>
      <c r="AD101" s="510"/>
      <c r="AE101" s="510"/>
      <c r="AF101" s="510"/>
      <c r="AG101" s="510"/>
      <c r="AH101" s="510"/>
      <c r="AI101" s="510"/>
      <c r="AJ101" s="510"/>
      <c r="AK101" s="510"/>
      <c r="AL101" s="510"/>
      <c r="AM101" s="510">
        <v>1</v>
      </c>
      <c r="AN101" s="510"/>
      <c r="AO101" s="510"/>
      <c r="AP101" s="510"/>
      <c r="AQ101" s="510"/>
      <c r="AR101" s="510"/>
      <c r="AS101" s="510"/>
      <c r="AT101" s="510">
        <v>2</v>
      </c>
      <c r="AU101" s="510"/>
      <c r="AV101" s="510"/>
      <c r="AW101" s="510"/>
      <c r="AX101" s="510"/>
      <c r="AY101" s="510"/>
      <c r="AZ101" s="510"/>
      <c r="BA101" s="510"/>
      <c r="BB101" s="510"/>
      <c r="BC101" s="510"/>
      <c r="BD101" s="510"/>
      <c r="BE101" s="510"/>
      <c r="BF101" s="511">
        <v>3</v>
      </c>
    </row>
    <row r="102" spans="1:58" x14ac:dyDescent="0.25">
      <c r="A102" s="508" t="s">
        <v>132</v>
      </c>
      <c r="B102" s="509" t="s">
        <v>205</v>
      </c>
      <c r="C102" s="510"/>
      <c r="D102" s="510"/>
      <c r="E102" s="510"/>
      <c r="F102" s="510"/>
      <c r="G102" s="510"/>
      <c r="H102" s="510"/>
      <c r="I102" s="510"/>
      <c r="J102" s="510"/>
      <c r="K102" s="510"/>
      <c r="L102" s="510"/>
      <c r="M102" s="510"/>
      <c r="N102" s="510"/>
      <c r="O102" s="510"/>
      <c r="P102" s="510"/>
      <c r="Q102" s="510"/>
      <c r="R102" s="510"/>
      <c r="S102" s="510"/>
      <c r="T102" s="510"/>
      <c r="U102" s="510"/>
      <c r="V102" s="510"/>
      <c r="W102" s="510"/>
      <c r="X102" s="510"/>
      <c r="Y102" s="510"/>
      <c r="Z102" s="510"/>
      <c r="AA102" s="510"/>
      <c r="AB102" s="510"/>
      <c r="AC102" s="510"/>
      <c r="AD102" s="510"/>
      <c r="AE102" s="510"/>
      <c r="AF102" s="510"/>
      <c r="AG102" s="510"/>
      <c r="AH102" s="510"/>
      <c r="AI102" s="510"/>
      <c r="AJ102" s="510"/>
      <c r="AK102" s="510"/>
      <c r="AL102" s="510"/>
      <c r="AM102" s="510">
        <v>2</v>
      </c>
      <c r="AN102" s="510"/>
      <c r="AO102" s="510"/>
      <c r="AP102" s="510"/>
      <c r="AQ102" s="510"/>
      <c r="AR102" s="510"/>
      <c r="AS102" s="510"/>
      <c r="AT102" s="510">
        <v>9</v>
      </c>
      <c r="AU102" s="510"/>
      <c r="AV102" s="510"/>
      <c r="AW102" s="510"/>
      <c r="AX102" s="510"/>
      <c r="AY102" s="510"/>
      <c r="AZ102" s="510"/>
      <c r="BA102" s="510"/>
      <c r="BB102" s="510"/>
      <c r="BC102" s="510"/>
      <c r="BD102" s="510"/>
      <c r="BE102" s="510"/>
      <c r="BF102" s="511">
        <v>11</v>
      </c>
    </row>
    <row r="103" spans="1:58" x14ac:dyDescent="0.25">
      <c r="A103" s="508" t="s">
        <v>132</v>
      </c>
      <c r="B103" s="509" t="s">
        <v>206</v>
      </c>
      <c r="C103" s="510"/>
      <c r="D103" s="510"/>
      <c r="E103" s="510"/>
      <c r="F103" s="510"/>
      <c r="G103" s="510"/>
      <c r="H103" s="510"/>
      <c r="I103" s="510"/>
      <c r="J103" s="510"/>
      <c r="K103" s="510"/>
      <c r="L103" s="510"/>
      <c r="M103" s="510"/>
      <c r="N103" s="510"/>
      <c r="O103" s="510"/>
      <c r="P103" s="510"/>
      <c r="Q103" s="510"/>
      <c r="R103" s="510"/>
      <c r="S103" s="510"/>
      <c r="T103" s="510"/>
      <c r="U103" s="510"/>
      <c r="V103" s="510"/>
      <c r="W103" s="510"/>
      <c r="X103" s="510"/>
      <c r="Y103" s="510"/>
      <c r="Z103" s="510"/>
      <c r="AA103" s="510"/>
      <c r="AB103" s="510"/>
      <c r="AC103" s="510"/>
      <c r="AD103" s="510"/>
      <c r="AE103" s="510"/>
      <c r="AF103" s="510"/>
      <c r="AG103" s="510"/>
      <c r="AH103" s="510"/>
      <c r="AI103" s="510"/>
      <c r="AJ103" s="510"/>
      <c r="AK103" s="510"/>
      <c r="AL103" s="510"/>
      <c r="AM103" s="510"/>
      <c r="AN103" s="510"/>
      <c r="AO103" s="510"/>
      <c r="AP103" s="510"/>
      <c r="AQ103" s="510"/>
      <c r="AR103" s="510"/>
      <c r="AS103" s="510"/>
      <c r="AT103" s="510">
        <v>6</v>
      </c>
      <c r="AU103" s="510"/>
      <c r="AV103" s="510"/>
      <c r="AW103" s="510"/>
      <c r="AX103" s="510"/>
      <c r="AY103" s="510"/>
      <c r="AZ103" s="510"/>
      <c r="BA103" s="510"/>
      <c r="BB103" s="510"/>
      <c r="BC103" s="510"/>
      <c r="BD103" s="510"/>
      <c r="BE103" s="510"/>
      <c r="BF103" s="511">
        <v>6</v>
      </c>
    </row>
    <row r="104" spans="1:58" x14ac:dyDescent="0.25">
      <c r="A104" s="508" t="s">
        <v>132</v>
      </c>
      <c r="B104" s="509" t="s">
        <v>270</v>
      </c>
      <c r="C104" s="510"/>
      <c r="D104" s="510"/>
      <c r="E104" s="510"/>
      <c r="F104" s="510"/>
      <c r="G104" s="510"/>
      <c r="H104" s="510"/>
      <c r="I104" s="510"/>
      <c r="J104" s="510"/>
      <c r="K104" s="510"/>
      <c r="L104" s="510">
        <v>1</v>
      </c>
      <c r="M104" s="510"/>
      <c r="N104" s="510"/>
      <c r="O104" s="510"/>
      <c r="P104" s="510"/>
      <c r="Q104" s="510"/>
      <c r="R104" s="510"/>
      <c r="S104" s="510"/>
      <c r="T104" s="510"/>
      <c r="U104" s="510"/>
      <c r="V104" s="510"/>
      <c r="W104" s="510"/>
      <c r="X104" s="510"/>
      <c r="Y104" s="510"/>
      <c r="Z104" s="510"/>
      <c r="AA104" s="510"/>
      <c r="AB104" s="510"/>
      <c r="AC104" s="510"/>
      <c r="AD104" s="510"/>
      <c r="AE104" s="510"/>
      <c r="AF104" s="510"/>
      <c r="AG104" s="510"/>
      <c r="AH104" s="510"/>
      <c r="AI104" s="510"/>
      <c r="AJ104" s="510"/>
      <c r="AK104" s="510"/>
      <c r="AL104" s="510"/>
      <c r="AM104" s="510">
        <v>1</v>
      </c>
      <c r="AN104" s="510"/>
      <c r="AO104" s="510"/>
      <c r="AP104" s="510"/>
      <c r="AQ104" s="510"/>
      <c r="AR104" s="510"/>
      <c r="AS104" s="510"/>
      <c r="AT104" s="510">
        <v>4</v>
      </c>
      <c r="AU104" s="510"/>
      <c r="AV104" s="510"/>
      <c r="AW104" s="510"/>
      <c r="AX104" s="510"/>
      <c r="AY104" s="510"/>
      <c r="AZ104" s="510"/>
      <c r="BA104" s="510"/>
      <c r="BB104" s="510"/>
      <c r="BC104" s="510"/>
      <c r="BD104" s="510"/>
      <c r="BE104" s="510"/>
      <c r="BF104" s="511">
        <v>6</v>
      </c>
    </row>
    <row r="105" spans="1:58" x14ac:dyDescent="0.25">
      <c r="A105" s="508" t="s">
        <v>132</v>
      </c>
      <c r="B105" s="509" t="s">
        <v>207</v>
      </c>
      <c r="C105" s="510"/>
      <c r="D105" s="510"/>
      <c r="E105" s="510"/>
      <c r="F105" s="510"/>
      <c r="G105" s="510"/>
      <c r="H105" s="510"/>
      <c r="I105" s="510"/>
      <c r="J105" s="510"/>
      <c r="K105" s="510"/>
      <c r="L105" s="510"/>
      <c r="M105" s="510"/>
      <c r="N105" s="510"/>
      <c r="O105" s="510"/>
      <c r="P105" s="510"/>
      <c r="Q105" s="510"/>
      <c r="R105" s="510"/>
      <c r="S105" s="510"/>
      <c r="T105" s="510"/>
      <c r="U105" s="510"/>
      <c r="V105" s="510"/>
      <c r="W105" s="510"/>
      <c r="X105" s="510"/>
      <c r="Y105" s="510"/>
      <c r="Z105" s="510"/>
      <c r="AA105" s="510"/>
      <c r="AB105" s="510"/>
      <c r="AC105" s="510"/>
      <c r="AD105" s="510"/>
      <c r="AE105" s="510"/>
      <c r="AF105" s="510"/>
      <c r="AG105" s="510"/>
      <c r="AH105" s="510"/>
      <c r="AI105" s="510"/>
      <c r="AJ105" s="510"/>
      <c r="AK105" s="510"/>
      <c r="AL105" s="510"/>
      <c r="AM105" s="510">
        <v>1</v>
      </c>
      <c r="AN105" s="510"/>
      <c r="AO105" s="510"/>
      <c r="AP105" s="510"/>
      <c r="AQ105" s="510"/>
      <c r="AR105" s="510"/>
      <c r="AS105" s="510"/>
      <c r="AT105" s="510">
        <v>6</v>
      </c>
      <c r="AU105" s="510"/>
      <c r="AV105" s="510"/>
      <c r="AW105" s="510"/>
      <c r="AX105" s="510"/>
      <c r="AY105" s="510"/>
      <c r="AZ105" s="510"/>
      <c r="BA105" s="510"/>
      <c r="BB105" s="510"/>
      <c r="BC105" s="510"/>
      <c r="BD105" s="510"/>
      <c r="BE105" s="510"/>
      <c r="BF105" s="511">
        <v>7</v>
      </c>
    </row>
    <row r="106" spans="1:58" x14ac:dyDescent="0.25">
      <c r="A106" s="508" t="s">
        <v>132</v>
      </c>
      <c r="B106" s="509" t="s">
        <v>240</v>
      </c>
      <c r="C106" s="510"/>
      <c r="D106" s="510"/>
      <c r="E106" s="510"/>
      <c r="F106" s="510"/>
      <c r="G106" s="510"/>
      <c r="H106" s="510"/>
      <c r="I106" s="510"/>
      <c r="J106" s="510"/>
      <c r="K106" s="510"/>
      <c r="L106" s="510"/>
      <c r="M106" s="510"/>
      <c r="N106" s="510"/>
      <c r="O106" s="510"/>
      <c r="P106" s="510"/>
      <c r="Q106" s="510"/>
      <c r="R106" s="510"/>
      <c r="S106" s="510"/>
      <c r="T106" s="510"/>
      <c r="U106" s="510"/>
      <c r="V106" s="510"/>
      <c r="W106" s="510"/>
      <c r="X106" s="510"/>
      <c r="Y106" s="510"/>
      <c r="Z106" s="510"/>
      <c r="AA106" s="510"/>
      <c r="AB106" s="510"/>
      <c r="AC106" s="510"/>
      <c r="AD106" s="510"/>
      <c r="AE106" s="510"/>
      <c r="AF106" s="510"/>
      <c r="AG106" s="510"/>
      <c r="AH106" s="510"/>
      <c r="AI106" s="510"/>
      <c r="AJ106" s="510"/>
      <c r="AK106" s="510"/>
      <c r="AL106" s="510"/>
      <c r="AM106" s="510"/>
      <c r="AN106" s="510"/>
      <c r="AO106" s="510"/>
      <c r="AP106" s="510"/>
      <c r="AQ106" s="510"/>
      <c r="AR106" s="510"/>
      <c r="AS106" s="510"/>
      <c r="AT106" s="510">
        <v>2</v>
      </c>
      <c r="AU106" s="510"/>
      <c r="AV106" s="510"/>
      <c r="AW106" s="510"/>
      <c r="AX106" s="510"/>
      <c r="AY106" s="510"/>
      <c r="AZ106" s="510"/>
      <c r="BA106" s="510"/>
      <c r="BB106" s="510"/>
      <c r="BC106" s="510"/>
      <c r="BD106" s="510"/>
      <c r="BE106" s="510"/>
      <c r="BF106" s="511">
        <v>2</v>
      </c>
    </row>
    <row r="107" spans="1:58" x14ac:dyDescent="0.25">
      <c r="A107" s="508" t="s">
        <v>132</v>
      </c>
      <c r="B107" s="509" t="s">
        <v>193</v>
      </c>
      <c r="C107" s="510"/>
      <c r="D107" s="510"/>
      <c r="E107" s="510"/>
      <c r="F107" s="510"/>
      <c r="G107" s="510"/>
      <c r="H107" s="510"/>
      <c r="I107" s="510"/>
      <c r="J107" s="510"/>
      <c r="K107" s="510"/>
      <c r="L107" s="510"/>
      <c r="M107" s="510"/>
      <c r="N107" s="510"/>
      <c r="O107" s="510"/>
      <c r="P107" s="510"/>
      <c r="Q107" s="510"/>
      <c r="R107" s="510"/>
      <c r="S107" s="510"/>
      <c r="T107" s="510"/>
      <c r="U107" s="510"/>
      <c r="V107" s="510"/>
      <c r="W107" s="510"/>
      <c r="X107" s="510"/>
      <c r="Y107" s="510"/>
      <c r="Z107" s="510"/>
      <c r="AA107" s="510"/>
      <c r="AB107" s="510"/>
      <c r="AC107" s="510"/>
      <c r="AD107" s="510"/>
      <c r="AE107" s="510"/>
      <c r="AF107" s="510"/>
      <c r="AG107" s="510"/>
      <c r="AH107" s="510"/>
      <c r="AI107" s="510"/>
      <c r="AJ107" s="510"/>
      <c r="AK107" s="510"/>
      <c r="AL107" s="510"/>
      <c r="AM107" s="510"/>
      <c r="AN107" s="510"/>
      <c r="AO107" s="510"/>
      <c r="AP107" s="510"/>
      <c r="AQ107" s="510"/>
      <c r="AR107" s="510"/>
      <c r="AS107" s="510"/>
      <c r="AT107" s="510">
        <v>4</v>
      </c>
      <c r="AU107" s="510"/>
      <c r="AV107" s="510"/>
      <c r="AW107" s="510"/>
      <c r="AX107" s="510"/>
      <c r="AY107" s="510"/>
      <c r="AZ107" s="510"/>
      <c r="BA107" s="510"/>
      <c r="BB107" s="510"/>
      <c r="BC107" s="510"/>
      <c r="BD107" s="510"/>
      <c r="BE107" s="510"/>
      <c r="BF107" s="511">
        <v>4</v>
      </c>
    </row>
    <row r="108" spans="1:58" x14ac:dyDescent="0.25">
      <c r="A108" s="508" t="s">
        <v>132</v>
      </c>
      <c r="B108" s="509" t="s">
        <v>194</v>
      </c>
      <c r="C108" s="510"/>
      <c r="D108" s="510"/>
      <c r="E108" s="510"/>
      <c r="F108" s="510"/>
      <c r="G108" s="510"/>
      <c r="H108" s="510"/>
      <c r="I108" s="510"/>
      <c r="J108" s="510"/>
      <c r="K108" s="510"/>
      <c r="L108" s="510"/>
      <c r="M108" s="510"/>
      <c r="N108" s="510"/>
      <c r="O108" s="510"/>
      <c r="P108" s="510"/>
      <c r="Q108" s="510"/>
      <c r="R108" s="510"/>
      <c r="S108" s="510"/>
      <c r="T108" s="510"/>
      <c r="U108" s="510"/>
      <c r="V108" s="510"/>
      <c r="W108" s="510"/>
      <c r="X108" s="510"/>
      <c r="Y108" s="510"/>
      <c r="Z108" s="510"/>
      <c r="AA108" s="510">
        <v>1</v>
      </c>
      <c r="AB108" s="510"/>
      <c r="AC108" s="510"/>
      <c r="AD108" s="510"/>
      <c r="AE108" s="510"/>
      <c r="AF108" s="510"/>
      <c r="AG108" s="510"/>
      <c r="AH108" s="510"/>
      <c r="AI108" s="510"/>
      <c r="AJ108" s="510"/>
      <c r="AK108" s="510"/>
      <c r="AL108" s="510"/>
      <c r="AM108" s="510">
        <v>1</v>
      </c>
      <c r="AN108" s="510"/>
      <c r="AO108" s="510"/>
      <c r="AP108" s="510"/>
      <c r="AQ108" s="510"/>
      <c r="AR108" s="510"/>
      <c r="AS108" s="510"/>
      <c r="AT108" s="510">
        <v>5</v>
      </c>
      <c r="AU108" s="510"/>
      <c r="AV108" s="510"/>
      <c r="AW108" s="510"/>
      <c r="AX108" s="510"/>
      <c r="AY108" s="510"/>
      <c r="AZ108" s="510"/>
      <c r="BA108" s="510"/>
      <c r="BB108" s="510"/>
      <c r="BC108" s="510"/>
      <c r="BD108" s="510"/>
      <c r="BE108" s="510"/>
      <c r="BF108" s="511">
        <v>7</v>
      </c>
    </row>
    <row r="109" spans="1:58" x14ac:dyDescent="0.25">
      <c r="A109" s="508" t="s">
        <v>132</v>
      </c>
      <c r="B109" s="509" t="s">
        <v>226</v>
      </c>
      <c r="C109" s="510"/>
      <c r="D109" s="510"/>
      <c r="E109" s="510"/>
      <c r="F109" s="510"/>
      <c r="G109" s="510"/>
      <c r="H109" s="510"/>
      <c r="I109" s="510"/>
      <c r="J109" s="510"/>
      <c r="K109" s="510"/>
      <c r="L109" s="510"/>
      <c r="M109" s="510"/>
      <c r="N109" s="510"/>
      <c r="O109" s="510"/>
      <c r="P109" s="510"/>
      <c r="Q109" s="510"/>
      <c r="R109" s="510"/>
      <c r="S109" s="510"/>
      <c r="T109" s="510"/>
      <c r="U109" s="510"/>
      <c r="V109" s="510"/>
      <c r="W109" s="510"/>
      <c r="X109" s="510"/>
      <c r="Y109" s="510"/>
      <c r="Z109" s="510"/>
      <c r="AA109" s="510"/>
      <c r="AB109" s="510"/>
      <c r="AC109" s="510"/>
      <c r="AD109" s="510"/>
      <c r="AE109" s="510"/>
      <c r="AF109" s="510"/>
      <c r="AG109" s="510"/>
      <c r="AH109" s="510"/>
      <c r="AI109" s="510"/>
      <c r="AJ109" s="510"/>
      <c r="AK109" s="510"/>
      <c r="AL109" s="510"/>
      <c r="AM109" s="510">
        <v>1</v>
      </c>
      <c r="AN109" s="510"/>
      <c r="AO109" s="510"/>
      <c r="AP109" s="510"/>
      <c r="AQ109" s="510"/>
      <c r="AR109" s="510"/>
      <c r="AS109" s="510"/>
      <c r="AT109" s="510">
        <v>6</v>
      </c>
      <c r="AU109" s="510"/>
      <c r="AV109" s="510"/>
      <c r="AW109" s="510"/>
      <c r="AX109" s="510"/>
      <c r="AY109" s="510"/>
      <c r="AZ109" s="510"/>
      <c r="BA109" s="510"/>
      <c r="BB109" s="510"/>
      <c r="BC109" s="510"/>
      <c r="BD109" s="510"/>
      <c r="BE109" s="510"/>
      <c r="BF109" s="511">
        <v>7</v>
      </c>
    </row>
    <row r="110" spans="1:58" x14ac:dyDescent="0.25">
      <c r="A110" s="508" t="s">
        <v>132</v>
      </c>
      <c r="B110" s="509" t="s">
        <v>241</v>
      </c>
      <c r="C110" s="510"/>
      <c r="D110" s="510"/>
      <c r="E110" s="510"/>
      <c r="F110" s="510"/>
      <c r="G110" s="510"/>
      <c r="H110" s="510"/>
      <c r="I110" s="510"/>
      <c r="J110" s="510"/>
      <c r="K110" s="510"/>
      <c r="L110" s="510"/>
      <c r="M110" s="510"/>
      <c r="N110" s="510"/>
      <c r="O110" s="510"/>
      <c r="P110" s="510"/>
      <c r="Q110" s="510"/>
      <c r="R110" s="510"/>
      <c r="S110" s="510"/>
      <c r="T110" s="510"/>
      <c r="U110" s="510"/>
      <c r="V110" s="510"/>
      <c r="W110" s="510"/>
      <c r="X110" s="510"/>
      <c r="Y110" s="510"/>
      <c r="Z110" s="510"/>
      <c r="AA110" s="510"/>
      <c r="AB110" s="510"/>
      <c r="AC110" s="510"/>
      <c r="AD110" s="510"/>
      <c r="AE110" s="510"/>
      <c r="AF110" s="510"/>
      <c r="AG110" s="510"/>
      <c r="AH110" s="510"/>
      <c r="AI110" s="510"/>
      <c r="AJ110" s="510"/>
      <c r="AK110" s="510"/>
      <c r="AL110" s="510"/>
      <c r="AM110" s="510"/>
      <c r="AN110" s="510"/>
      <c r="AO110" s="510"/>
      <c r="AP110" s="510"/>
      <c r="AQ110" s="510"/>
      <c r="AR110" s="510"/>
      <c r="AS110" s="510"/>
      <c r="AT110" s="510">
        <v>1</v>
      </c>
      <c r="AU110" s="510"/>
      <c r="AV110" s="510"/>
      <c r="AW110" s="510"/>
      <c r="AX110" s="510"/>
      <c r="AY110" s="510"/>
      <c r="AZ110" s="510"/>
      <c r="BA110" s="510"/>
      <c r="BB110" s="510"/>
      <c r="BC110" s="510"/>
      <c r="BD110" s="510"/>
      <c r="BE110" s="510"/>
      <c r="BF110" s="511">
        <v>1</v>
      </c>
    </row>
    <row r="111" spans="1:58" x14ac:dyDescent="0.25">
      <c r="A111" s="508" t="s">
        <v>132</v>
      </c>
      <c r="B111" s="509" t="s">
        <v>269</v>
      </c>
      <c r="C111" s="510"/>
      <c r="D111" s="510"/>
      <c r="E111" s="510"/>
      <c r="F111" s="510"/>
      <c r="G111" s="510"/>
      <c r="H111" s="510"/>
      <c r="I111" s="510"/>
      <c r="J111" s="510"/>
      <c r="K111" s="510"/>
      <c r="L111" s="510"/>
      <c r="M111" s="510"/>
      <c r="N111" s="510"/>
      <c r="O111" s="510"/>
      <c r="P111" s="510"/>
      <c r="Q111" s="510"/>
      <c r="R111" s="510"/>
      <c r="S111" s="510"/>
      <c r="T111" s="510"/>
      <c r="U111" s="510"/>
      <c r="V111" s="510"/>
      <c r="W111" s="510"/>
      <c r="X111" s="510"/>
      <c r="Y111" s="510"/>
      <c r="Z111" s="510"/>
      <c r="AA111" s="510">
        <v>1</v>
      </c>
      <c r="AB111" s="510"/>
      <c r="AC111" s="510"/>
      <c r="AD111" s="510"/>
      <c r="AE111" s="510"/>
      <c r="AF111" s="510"/>
      <c r="AG111" s="510"/>
      <c r="AH111" s="510"/>
      <c r="AI111" s="510"/>
      <c r="AJ111" s="510"/>
      <c r="AK111" s="510"/>
      <c r="AL111" s="510"/>
      <c r="AM111" s="510">
        <v>1</v>
      </c>
      <c r="AN111" s="510"/>
      <c r="AO111" s="510"/>
      <c r="AP111" s="510"/>
      <c r="AQ111" s="510"/>
      <c r="AR111" s="510"/>
      <c r="AS111" s="510"/>
      <c r="AT111" s="510">
        <v>5</v>
      </c>
      <c r="AU111" s="510"/>
      <c r="AV111" s="510"/>
      <c r="AW111" s="510"/>
      <c r="AX111" s="510"/>
      <c r="AY111" s="510"/>
      <c r="AZ111" s="510"/>
      <c r="BA111" s="510"/>
      <c r="BB111" s="510"/>
      <c r="BC111" s="510"/>
      <c r="BD111" s="510"/>
      <c r="BE111" s="510"/>
      <c r="BF111" s="511">
        <v>7</v>
      </c>
    </row>
    <row r="112" spans="1:58" x14ac:dyDescent="0.25">
      <c r="A112" s="508" t="s">
        <v>132</v>
      </c>
      <c r="B112" s="509" t="s">
        <v>268</v>
      </c>
      <c r="C112" s="510"/>
      <c r="D112" s="510"/>
      <c r="E112" s="510"/>
      <c r="F112" s="510"/>
      <c r="G112" s="510"/>
      <c r="H112" s="510"/>
      <c r="I112" s="510"/>
      <c r="J112" s="510"/>
      <c r="K112" s="510"/>
      <c r="L112" s="510"/>
      <c r="M112" s="510"/>
      <c r="N112" s="510"/>
      <c r="O112" s="510"/>
      <c r="P112" s="510"/>
      <c r="Q112" s="510"/>
      <c r="R112" s="510"/>
      <c r="S112" s="510"/>
      <c r="T112" s="510"/>
      <c r="U112" s="510"/>
      <c r="V112" s="510"/>
      <c r="W112" s="510"/>
      <c r="X112" s="510"/>
      <c r="Y112" s="510"/>
      <c r="Z112" s="510"/>
      <c r="AA112" s="510"/>
      <c r="AB112" s="510"/>
      <c r="AC112" s="510"/>
      <c r="AD112" s="510"/>
      <c r="AE112" s="510"/>
      <c r="AF112" s="510"/>
      <c r="AG112" s="510"/>
      <c r="AH112" s="510"/>
      <c r="AI112" s="510"/>
      <c r="AJ112" s="510"/>
      <c r="AK112" s="510"/>
      <c r="AL112" s="510"/>
      <c r="AM112" s="510">
        <v>1</v>
      </c>
      <c r="AN112" s="510"/>
      <c r="AO112" s="510"/>
      <c r="AP112" s="510"/>
      <c r="AQ112" s="510"/>
      <c r="AR112" s="510"/>
      <c r="AS112" s="510"/>
      <c r="AT112" s="510">
        <v>4</v>
      </c>
      <c r="AU112" s="510"/>
      <c r="AV112" s="510"/>
      <c r="AW112" s="510"/>
      <c r="AX112" s="510"/>
      <c r="AY112" s="510"/>
      <c r="AZ112" s="510"/>
      <c r="BA112" s="510"/>
      <c r="BB112" s="510"/>
      <c r="BC112" s="510"/>
      <c r="BD112" s="510"/>
      <c r="BE112" s="510"/>
      <c r="BF112" s="511">
        <v>5</v>
      </c>
    </row>
    <row r="113" spans="1:58" x14ac:dyDescent="0.25">
      <c r="A113" s="508" t="s">
        <v>132</v>
      </c>
      <c r="B113" s="509" t="s">
        <v>267</v>
      </c>
      <c r="C113" s="510"/>
      <c r="D113" s="510"/>
      <c r="E113" s="510"/>
      <c r="F113" s="510"/>
      <c r="G113" s="510"/>
      <c r="H113" s="510"/>
      <c r="I113" s="510"/>
      <c r="J113" s="510"/>
      <c r="K113" s="510"/>
      <c r="L113" s="510"/>
      <c r="M113" s="510"/>
      <c r="N113" s="510"/>
      <c r="O113" s="510"/>
      <c r="P113" s="510"/>
      <c r="Q113" s="510"/>
      <c r="R113" s="510"/>
      <c r="S113" s="510"/>
      <c r="T113" s="510"/>
      <c r="U113" s="510"/>
      <c r="V113" s="510"/>
      <c r="W113" s="510"/>
      <c r="X113" s="510"/>
      <c r="Y113" s="510"/>
      <c r="Z113" s="510"/>
      <c r="AA113" s="510"/>
      <c r="AB113" s="510"/>
      <c r="AC113" s="510"/>
      <c r="AD113" s="510"/>
      <c r="AE113" s="510"/>
      <c r="AF113" s="510"/>
      <c r="AG113" s="510"/>
      <c r="AH113" s="510"/>
      <c r="AI113" s="510"/>
      <c r="AJ113" s="510"/>
      <c r="AK113" s="510"/>
      <c r="AL113" s="510"/>
      <c r="AM113" s="510">
        <v>1</v>
      </c>
      <c r="AN113" s="510"/>
      <c r="AO113" s="510"/>
      <c r="AP113" s="510"/>
      <c r="AQ113" s="510"/>
      <c r="AR113" s="510"/>
      <c r="AS113" s="510"/>
      <c r="AT113" s="510">
        <v>6</v>
      </c>
      <c r="AU113" s="510"/>
      <c r="AV113" s="510"/>
      <c r="AW113" s="510"/>
      <c r="AX113" s="510"/>
      <c r="AY113" s="510"/>
      <c r="AZ113" s="510"/>
      <c r="BA113" s="510"/>
      <c r="BB113" s="510"/>
      <c r="BC113" s="510"/>
      <c r="BD113" s="510"/>
      <c r="BE113" s="510"/>
      <c r="BF113" s="511">
        <v>7</v>
      </c>
    </row>
    <row r="114" spans="1:58" x14ac:dyDescent="0.25">
      <c r="A114" s="508" t="s">
        <v>132</v>
      </c>
      <c r="B114" s="509" t="s">
        <v>218</v>
      </c>
      <c r="C114" s="510"/>
      <c r="D114" s="510"/>
      <c r="E114" s="510"/>
      <c r="F114" s="510"/>
      <c r="G114" s="510"/>
      <c r="H114" s="510"/>
      <c r="I114" s="510"/>
      <c r="J114" s="510"/>
      <c r="K114" s="510"/>
      <c r="L114" s="510"/>
      <c r="M114" s="510"/>
      <c r="N114" s="510"/>
      <c r="O114" s="510"/>
      <c r="P114" s="510"/>
      <c r="Q114" s="510"/>
      <c r="R114" s="510"/>
      <c r="S114" s="510"/>
      <c r="T114" s="510"/>
      <c r="U114" s="510"/>
      <c r="V114" s="510"/>
      <c r="W114" s="510"/>
      <c r="X114" s="510"/>
      <c r="Y114" s="510"/>
      <c r="Z114" s="510"/>
      <c r="AA114" s="510"/>
      <c r="AB114" s="510"/>
      <c r="AC114" s="510"/>
      <c r="AD114" s="510"/>
      <c r="AE114" s="510"/>
      <c r="AF114" s="510"/>
      <c r="AG114" s="510"/>
      <c r="AH114" s="510"/>
      <c r="AI114" s="510"/>
      <c r="AJ114" s="510"/>
      <c r="AK114" s="510"/>
      <c r="AL114" s="510"/>
      <c r="AM114" s="510">
        <v>1</v>
      </c>
      <c r="AN114" s="510"/>
      <c r="AO114" s="510"/>
      <c r="AP114" s="510"/>
      <c r="AQ114" s="510"/>
      <c r="AR114" s="510"/>
      <c r="AS114" s="510"/>
      <c r="AT114" s="510">
        <v>7</v>
      </c>
      <c r="AU114" s="510"/>
      <c r="AV114" s="510"/>
      <c r="AW114" s="510"/>
      <c r="AX114" s="510"/>
      <c r="AY114" s="510"/>
      <c r="AZ114" s="510"/>
      <c r="BA114" s="510"/>
      <c r="BB114" s="510"/>
      <c r="BC114" s="510"/>
      <c r="BD114" s="510"/>
      <c r="BE114" s="510"/>
      <c r="BF114" s="511">
        <v>8</v>
      </c>
    </row>
    <row r="115" spans="1:58" x14ac:dyDescent="0.25">
      <c r="A115" s="508" t="s">
        <v>132</v>
      </c>
      <c r="B115" s="509" t="s">
        <v>242</v>
      </c>
      <c r="C115" s="510"/>
      <c r="D115" s="510"/>
      <c r="E115" s="510"/>
      <c r="F115" s="510"/>
      <c r="G115" s="510"/>
      <c r="H115" s="510"/>
      <c r="I115" s="510"/>
      <c r="J115" s="510"/>
      <c r="K115" s="510"/>
      <c r="L115" s="510"/>
      <c r="M115" s="510"/>
      <c r="N115" s="510"/>
      <c r="O115" s="510"/>
      <c r="P115" s="510"/>
      <c r="Q115" s="510"/>
      <c r="R115" s="510"/>
      <c r="S115" s="510"/>
      <c r="T115" s="510"/>
      <c r="U115" s="510"/>
      <c r="V115" s="510"/>
      <c r="W115" s="510"/>
      <c r="X115" s="510"/>
      <c r="Y115" s="510"/>
      <c r="Z115" s="510"/>
      <c r="AA115" s="510"/>
      <c r="AB115" s="510"/>
      <c r="AC115" s="510"/>
      <c r="AD115" s="510"/>
      <c r="AE115" s="510"/>
      <c r="AF115" s="510"/>
      <c r="AG115" s="510"/>
      <c r="AH115" s="510"/>
      <c r="AI115" s="510"/>
      <c r="AJ115" s="510"/>
      <c r="AK115" s="510"/>
      <c r="AL115" s="510"/>
      <c r="AM115" s="510"/>
      <c r="AN115" s="510"/>
      <c r="AO115" s="510"/>
      <c r="AP115" s="510"/>
      <c r="AQ115" s="510"/>
      <c r="AR115" s="510"/>
      <c r="AS115" s="510"/>
      <c r="AT115" s="510">
        <v>1</v>
      </c>
      <c r="AU115" s="510"/>
      <c r="AV115" s="510"/>
      <c r="AW115" s="510"/>
      <c r="AX115" s="510"/>
      <c r="AY115" s="510"/>
      <c r="AZ115" s="510"/>
      <c r="BA115" s="510"/>
      <c r="BB115" s="510"/>
      <c r="BC115" s="510"/>
      <c r="BD115" s="510"/>
      <c r="BE115" s="510"/>
      <c r="BF115" s="511">
        <v>1</v>
      </c>
    </row>
    <row r="116" spans="1:58" x14ac:dyDescent="0.25">
      <c r="A116" s="508" t="s">
        <v>132</v>
      </c>
      <c r="B116" s="509" t="s">
        <v>196</v>
      </c>
      <c r="C116" s="510"/>
      <c r="D116" s="510"/>
      <c r="E116" s="510"/>
      <c r="F116" s="510"/>
      <c r="G116" s="510"/>
      <c r="H116" s="510"/>
      <c r="I116" s="510"/>
      <c r="J116" s="510"/>
      <c r="K116" s="510"/>
      <c r="L116" s="510"/>
      <c r="M116" s="510"/>
      <c r="N116" s="510"/>
      <c r="O116" s="510"/>
      <c r="P116" s="510"/>
      <c r="Q116" s="510"/>
      <c r="R116" s="510"/>
      <c r="S116" s="510"/>
      <c r="T116" s="510"/>
      <c r="U116" s="510"/>
      <c r="V116" s="510"/>
      <c r="W116" s="510"/>
      <c r="X116" s="510"/>
      <c r="Y116" s="510"/>
      <c r="Z116" s="510"/>
      <c r="AA116" s="510"/>
      <c r="AB116" s="510"/>
      <c r="AC116" s="510"/>
      <c r="AD116" s="510"/>
      <c r="AE116" s="510"/>
      <c r="AF116" s="510"/>
      <c r="AG116" s="510"/>
      <c r="AH116" s="510"/>
      <c r="AI116" s="510"/>
      <c r="AJ116" s="510"/>
      <c r="AK116" s="510"/>
      <c r="AL116" s="510"/>
      <c r="AM116" s="510">
        <v>1</v>
      </c>
      <c r="AN116" s="510"/>
      <c r="AO116" s="510"/>
      <c r="AP116" s="510"/>
      <c r="AQ116" s="510"/>
      <c r="AR116" s="510"/>
      <c r="AS116" s="510"/>
      <c r="AT116" s="510">
        <v>4</v>
      </c>
      <c r="AU116" s="510"/>
      <c r="AV116" s="510"/>
      <c r="AW116" s="510"/>
      <c r="AX116" s="510"/>
      <c r="AY116" s="510"/>
      <c r="AZ116" s="510"/>
      <c r="BA116" s="510"/>
      <c r="BB116" s="510"/>
      <c r="BC116" s="510"/>
      <c r="BD116" s="510"/>
      <c r="BE116" s="510"/>
      <c r="BF116" s="511">
        <v>5</v>
      </c>
    </row>
    <row r="117" spans="1:58" x14ac:dyDescent="0.25">
      <c r="A117" s="508" t="s">
        <v>132</v>
      </c>
      <c r="B117" s="509" t="s">
        <v>243</v>
      </c>
      <c r="C117" s="510"/>
      <c r="D117" s="510"/>
      <c r="E117" s="510"/>
      <c r="F117" s="510"/>
      <c r="G117" s="510"/>
      <c r="H117" s="510"/>
      <c r="I117" s="510"/>
      <c r="J117" s="510"/>
      <c r="K117" s="510"/>
      <c r="L117" s="510"/>
      <c r="M117" s="510"/>
      <c r="N117" s="510"/>
      <c r="O117" s="510"/>
      <c r="P117" s="510"/>
      <c r="Q117" s="510"/>
      <c r="R117" s="510"/>
      <c r="S117" s="510"/>
      <c r="T117" s="510"/>
      <c r="U117" s="510"/>
      <c r="V117" s="510"/>
      <c r="W117" s="510"/>
      <c r="X117" s="510"/>
      <c r="Y117" s="510"/>
      <c r="Z117" s="510"/>
      <c r="AA117" s="510"/>
      <c r="AB117" s="510"/>
      <c r="AC117" s="510"/>
      <c r="AD117" s="510"/>
      <c r="AE117" s="510"/>
      <c r="AF117" s="510"/>
      <c r="AG117" s="510"/>
      <c r="AH117" s="510"/>
      <c r="AI117" s="510"/>
      <c r="AJ117" s="510"/>
      <c r="AK117" s="510"/>
      <c r="AL117" s="510"/>
      <c r="AM117" s="510"/>
      <c r="AN117" s="510"/>
      <c r="AO117" s="510"/>
      <c r="AP117" s="510"/>
      <c r="AQ117" s="510"/>
      <c r="AR117" s="510"/>
      <c r="AS117" s="510"/>
      <c r="AT117" s="510">
        <v>1</v>
      </c>
      <c r="AU117" s="510"/>
      <c r="AV117" s="510"/>
      <c r="AW117" s="510"/>
      <c r="AX117" s="510"/>
      <c r="AY117" s="510"/>
      <c r="AZ117" s="510"/>
      <c r="BA117" s="510"/>
      <c r="BB117" s="510"/>
      <c r="BC117" s="510"/>
      <c r="BD117" s="510"/>
      <c r="BE117" s="510"/>
      <c r="BF117" s="511">
        <v>1</v>
      </c>
    </row>
    <row r="118" spans="1:58" x14ac:dyDescent="0.25">
      <c r="A118" s="508" t="s">
        <v>132</v>
      </c>
      <c r="B118" s="509" t="s">
        <v>244</v>
      </c>
      <c r="C118" s="510"/>
      <c r="D118" s="510"/>
      <c r="E118" s="510"/>
      <c r="F118" s="510"/>
      <c r="G118" s="510"/>
      <c r="H118" s="510"/>
      <c r="I118" s="510"/>
      <c r="J118" s="510"/>
      <c r="K118" s="510"/>
      <c r="L118" s="510"/>
      <c r="M118" s="510"/>
      <c r="N118" s="510"/>
      <c r="O118" s="510"/>
      <c r="P118" s="510"/>
      <c r="Q118" s="510"/>
      <c r="R118" s="510"/>
      <c r="S118" s="510"/>
      <c r="T118" s="510"/>
      <c r="U118" s="510"/>
      <c r="V118" s="510"/>
      <c r="W118" s="510"/>
      <c r="X118" s="510"/>
      <c r="Y118" s="510"/>
      <c r="Z118" s="510"/>
      <c r="AA118" s="510">
        <v>1</v>
      </c>
      <c r="AB118" s="510"/>
      <c r="AC118" s="510"/>
      <c r="AD118" s="510"/>
      <c r="AE118" s="510"/>
      <c r="AF118" s="510"/>
      <c r="AG118" s="510"/>
      <c r="AH118" s="510"/>
      <c r="AI118" s="510"/>
      <c r="AJ118" s="510"/>
      <c r="AK118" s="510"/>
      <c r="AL118" s="510"/>
      <c r="AM118" s="510">
        <v>1</v>
      </c>
      <c r="AN118" s="510"/>
      <c r="AO118" s="510"/>
      <c r="AP118" s="510"/>
      <c r="AQ118" s="510"/>
      <c r="AR118" s="510"/>
      <c r="AS118" s="510"/>
      <c r="AT118" s="510">
        <v>5</v>
      </c>
      <c r="AU118" s="510"/>
      <c r="AV118" s="510"/>
      <c r="AW118" s="510"/>
      <c r="AX118" s="510"/>
      <c r="AY118" s="510"/>
      <c r="AZ118" s="510"/>
      <c r="BA118" s="510"/>
      <c r="BB118" s="510"/>
      <c r="BC118" s="510"/>
      <c r="BD118" s="510"/>
      <c r="BE118" s="510"/>
      <c r="BF118" s="511">
        <v>7</v>
      </c>
    </row>
    <row r="119" spans="1:58" x14ac:dyDescent="0.25">
      <c r="A119" s="508" t="s">
        <v>132</v>
      </c>
      <c r="B119" s="509" t="s">
        <v>208</v>
      </c>
      <c r="C119" s="510"/>
      <c r="D119" s="510"/>
      <c r="E119" s="510"/>
      <c r="F119" s="510"/>
      <c r="G119" s="510"/>
      <c r="H119" s="510"/>
      <c r="I119" s="510"/>
      <c r="J119" s="510"/>
      <c r="K119" s="510"/>
      <c r="L119" s="510"/>
      <c r="M119" s="510"/>
      <c r="N119" s="510"/>
      <c r="O119" s="510"/>
      <c r="P119" s="510"/>
      <c r="Q119" s="510"/>
      <c r="R119" s="510"/>
      <c r="S119" s="510"/>
      <c r="T119" s="510"/>
      <c r="U119" s="510"/>
      <c r="V119" s="510"/>
      <c r="W119" s="510"/>
      <c r="X119" s="510"/>
      <c r="Y119" s="510"/>
      <c r="Z119" s="510"/>
      <c r="AA119" s="510"/>
      <c r="AB119" s="510"/>
      <c r="AC119" s="510"/>
      <c r="AD119" s="510"/>
      <c r="AE119" s="510"/>
      <c r="AF119" s="510"/>
      <c r="AG119" s="510"/>
      <c r="AH119" s="510"/>
      <c r="AI119" s="510"/>
      <c r="AJ119" s="510"/>
      <c r="AK119" s="510"/>
      <c r="AL119" s="510"/>
      <c r="AM119" s="510">
        <v>1</v>
      </c>
      <c r="AN119" s="510"/>
      <c r="AO119" s="510"/>
      <c r="AP119" s="510"/>
      <c r="AQ119" s="510"/>
      <c r="AR119" s="510"/>
      <c r="AS119" s="510"/>
      <c r="AT119" s="510">
        <v>8</v>
      </c>
      <c r="AU119" s="510"/>
      <c r="AV119" s="510"/>
      <c r="AW119" s="510"/>
      <c r="AX119" s="510"/>
      <c r="AY119" s="510"/>
      <c r="AZ119" s="510"/>
      <c r="BA119" s="510"/>
      <c r="BB119" s="510"/>
      <c r="BC119" s="510"/>
      <c r="BD119" s="510"/>
      <c r="BE119" s="510"/>
      <c r="BF119" s="511">
        <v>9</v>
      </c>
    </row>
    <row r="120" spans="1:58" x14ac:dyDescent="0.25">
      <c r="A120" s="508" t="s">
        <v>132</v>
      </c>
      <c r="B120" s="509" t="s">
        <v>266</v>
      </c>
      <c r="C120" s="510"/>
      <c r="D120" s="510"/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P120" s="510"/>
      <c r="Q120" s="510"/>
      <c r="R120" s="510"/>
      <c r="S120" s="510"/>
      <c r="T120" s="510"/>
      <c r="U120" s="510"/>
      <c r="V120" s="510"/>
      <c r="W120" s="510"/>
      <c r="X120" s="510"/>
      <c r="Y120" s="510"/>
      <c r="Z120" s="510"/>
      <c r="AA120" s="510">
        <v>1</v>
      </c>
      <c r="AB120" s="510"/>
      <c r="AC120" s="510"/>
      <c r="AD120" s="510"/>
      <c r="AE120" s="510"/>
      <c r="AF120" s="510"/>
      <c r="AG120" s="510"/>
      <c r="AH120" s="510"/>
      <c r="AI120" s="510"/>
      <c r="AJ120" s="510"/>
      <c r="AK120" s="510"/>
      <c r="AL120" s="510"/>
      <c r="AM120" s="510">
        <v>1</v>
      </c>
      <c r="AN120" s="510"/>
      <c r="AO120" s="510"/>
      <c r="AP120" s="510"/>
      <c r="AQ120" s="510"/>
      <c r="AR120" s="510"/>
      <c r="AS120" s="510"/>
      <c r="AT120" s="510">
        <v>8</v>
      </c>
      <c r="AU120" s="510"/>
      <c r="AV120" s="510"/>
      <c r="AW120" s="510"/>
      <c r="AX120" s="510"/>
      <c r="AY120" s="510"/>
      <c r="AZ120" s="510"/>
      <c r="BA120" s="510"/>
      <c r="BB120" s="510"/>
      <c r="BC120" s="510"/>
      <c r="BD120" s="510"/>
      <c r="BE120" s="510"/>
      <c r="BF120" s="511">
        <v>10</v>
      </c>
    </row>
    <row r="121" spans="1:58" x14ac:dyDescent="0.25">
      <c r="A121" s="508" t="s">
        <v>132</v>
      </c>
      <c r="B121" s="509" t="s">
        <v>245</v>
      </c>
      <c r="C121" s="510"/>
      <c r="D121" s="510"/>
      <c r="E121" s="510"/>
      <c r="F121" s="510"/>
      <c r="G121" s="510"/>
      <c r="H121" s="510"/>
      <c r="I121" s="510"/>
      <c r="J121" s="510"/>
      <c r="K121" s="510"/>
      <c r="L121" s="510"/>
      <c r="M121" s="510"/>
      <c r="N121" s="510"/>
      <c r="O121" s="510"/>
      <c r="P121" s="510"/>
      <c r="Q121" s="510"/>
      <c r="R121" s="510"/>
      <c r="S121" s="510"/>
      <c r="T121" s="510"/>
      <c r="U121" s="510"/>
      <c r="V121" s="510"/>
      <c r="W121" s="510"/>
      <c r="X121" s="510"/>
      <c r="Y121" s="510"/>
      <c r="Z121" s="510"/>
      <c r="AA121" s="510"/>
      <c r="AB121" s="510"/>
      <c r="AC121" s="510"/>
      <c r="AD121" s="510"/>
      <c r="AE121" s="510"/>
      <c r="AF121" s="510"/>
      <c r="AG121" s="510"/>
      <c r="AH121" s="510"/>
      <c r="AI121" s="510"/>
      <c r="AJ121" s="510"/>
      <c r="AK121" s="510"/>
      <c r="AL121" s="510"/>
      <c r="AM121" s="510">
        <v>1</v>
      </c>
      <c r="AN121" s="510"/>
      <c r="AO121" s="510"/>
      <c r="AP121" s="510"/>
      <c r="AQ121" s="510"/>
      <c r="AR121" s="510"/>
      <c r="AS121" s="510"/>
      <c r="AT121" s="510">
        <v>1</v>
      </c>
      <c r="AU121" s="510"/>
      <c r="AV121" s="510"/>
      <c r="AW121" s="510"/>
      <c r="AX121" s="510"/>
      <c r="AY121" s="510"/>
      <c r="AZ121" s="510"/>
      <c r="BA121" s="510"/>
      <c r="BB121" s="510"/>
      <c r="BC121" s="510"/>
      <c r="BD121" s="510"/>
      <c r="BE121" s="510"/>
      <c r="BF121" s="511">
        <v>2</v>
      </c>
    </row>
    <row r="122" spans="1:58" x14ac:dyDescent="0.25">
      <c r="A122" s="508" t="s">
        <v>132</v>
      </c>
      <c r="B122" s="509" t="s">
        <v>209</v>
      </c>
      <c r="C122" s="510"/>
      <c r="D122" s="510"/>
      <c r="E122" s="510"/>
      <c r="F122" s="510"/>
      <c r="G122" s="510"/>
      <c r="H122" s="510"/>
      <c r="I122" s="510"/>
      <c r="J122" s="510"/>
      <c r="K122" s="510"/>
      <c r="L122" s="510"/>
      <c r="M122" s="510"/>
      <c r="N122" s="510"/>
      <c r="O122" s="510"/>
      <c r="P122" s="510"/>
      <c r="Q122" s="510"/>
      <c r="R122" s="510"/>
      <c r="S122" s="510"/>
      <c r="T122" s="510"/>
      <c r="U122" s="510"/>
      <c r="V122" s="510"/>
      <c r="W122" s="510"/>
      <c r="X122" s="510"/>
      <c r="Y122" s="510"/>
      <c r="Z122" s="510"/>
      <c r="AA122" s="510"/>
      <c r="AB122" s="510"/>
      <c r="AC122" s="510"/>
      <c r="AD122" s="510"/>
      <c r="AE122" s="510"/>
      <c r="AF122" s="510"/>
      <c r="AG122" s="510"/>
      <c r="AH122" s="510"/>
      <c r="AI122" s="510"/>
      <c r="AJ122" s="510"/>
      <c r="AK122" s="510"/>
      <c r="AL122" s="510"/>
      <c r="AM122" s="510"/>
      <c r="AN122" s="510"/>
      <c r="AO122" s="510"/>
      <c r="AP122" s="510"/>
      <c r="AQ122" s="510"/>
      <c r="AR122" s="510"/>
      <c r="AS122" s="510"/>
      <c r="AT122" s="510">
        <v>11</v>
      </c>
      <c r="AU122" s="510"/>
      <c r="AV122" s="510"/>
      <c r="AW122" s="510"/>
      <c r="AX122" s="510"/>
      <c r="AY122" s="510"/>
      <c r="AZ122" s="510"/>
      <c r="BA122" s="510"/>
      <c r="BB122" s="510"/>
      <c r="BC122" s="510"/>
      <c r="BD122" s="510"/>
      <c r="BE122" s="510"/>
      <c r="BF122" s="511">
        <v>11</v>
      </c>
    </row>
    <row r="123" spans="1:58" x14ac:dyDescent="0.25">
      <c r="A123" s="508" t="s">
        <v>132</v>
      </c>
      <c r="B123" s="509" t="s">
        <v>210</v>
      </c>
      <c r="C123" s="510"/>
      <c r="D123" s="510"/>
      <c r="E123" s="510"/>
      <c r="F123" s="510"/>
      <c r="G123" s="510"/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0"/>
      <c r="T123" s="510"/>
      <c r="U123" s="510"/>
      <c r="V123" s="510"/>
      <c r="W123" s="510"/>
      <c r="X123" s="510"/>
      <c r="Y123" s="510"/>
      <c r="Z123" s="510"/>
      <c r="AA123" s="510"/>
      <c r="AB123" s="510"/>
      <c r="AC123" s="510"/>
      <c r="AD123" s="510"/>
      <c r="AE123" s="510"/>
      <c r="AF123" s="510"/>
      <c r="AG123" s="510"/>
      <c r="AH123" s="510"/>
      <c r="AI123" s="510"/>
      <c r="AJ123" s="510"/>
      <c r="AK123" s="510"/>
      <c r="AL123" s="510"/>
      <c r="AM123" s="510">
        <v>1</v>
      </c>
      <c r="AN123" s="510"/>
      <c r="AO123" s="510"/>
      <c r="AP123" s="510"/>
      <c r="AQ123" s="510"/>
      <c r="AR123" s="510"/>
      <c r="AS123" s="510"/>
      <c r="AT123" s="510">
        <v>6</v>
      </c>
      <c r="AU123" s="510"/>
      <c r="AV123" s="510"/>
      <c r="AW123" s="510"/>
      <c r="AX123" s="510"/>
      <c r="AY123" s="510"/>
      <c r="AZ123" s="510"/>
      <c r="BA123" s="510"/>
      <c r="BB123" s="510"/>
      <c r="BC123" s="510"/>
      <c r="BD123" s="510"/>
      <c r="BE123" s="510"/>
      <c r="BF123" s="511">
        <v>7</v>
      </c>
    </row>
    <row r="124" spans="1:58" x14ac:dyDescent="0.25">
      <c r="A124" s="508" t="s">
        <v>132</v>
      </c>
      <c r="B124" s="509" t="s">
        <v>211</v>
      </c>
      <c r="C124" s="510"/>
      <c r="D124" s="510"/>
      <c r="E124" s="510"/>
      <c r="F124" s="510"/>
      <c r="G124" s="510"/>
      <c r="H124" s="510"/>
      <c r="I124" s="510"/>
      <c r="J124" s="510"/>
      <c r="K124" s="510"/>
      <c r="L124" s="510"/>
      <c r="M124" s="510"/>
      <c r="N124" s="510"/>
      <c r="O124" s="510"/>
      <c r="P124" s="510"/>
      <c r="Q124" s="510"/>
      <c r="R124" s="510"/>
      <c r="S124" s="510"/>
      <c r="T124" s="510"/>
      <c r="U124" s="510"/>
      <c r="V124" s="510"/>
      <c r="W124" s="510"/>
      <c r="X124" s="510"/>
      <c r="Y124" s="510"/>
      <c r="Z124" s="510"/>
      <c r="AA124" s="510"/>
      <c r="AB124" s="510"/>
      <c r="AC124" s="510"/>
      <c r="AD124" s="510"/>
      <c r="AE124" s="510"/>
      <c r="AF124" s="510"/>
      <c r="AG124" s="510"/>
      <c r="AH124" s="510"/>
      <c r="AI124" s="510"/>
      <c r="AJ124" s="510"/>
      <c r="AK124" s="510"/>
      <c r="AL124" s="510"/>
      <c r="AM124" s="510">
        <v>2</v>
      </c>
      <c r="AN124" s="510"/>
      <c r="AO124" s="510"/>
      <c r="AP124" s="510"/>
      <c r="AQ124" s="510"/>
      <c r="AR124" s="510"/>
      <c r="AS124" s="510"/>
      <c r="AT124" s="510">
        <v>10</v>
      </c>
      <c r="AU124" s="510"/>
      <c r="AV124" s="510"/>
      <c r="AW124" s="510"/>
      <c r="AX124" s="510"/>
      <c r="AY124" s="510"/>
      <c r="AZ124" s="510"/>
      <c r="BA124" s="510"/>
      <c r="BB124" s="510"/>
      <c r="BC124" s="510"/>
      <c r="BD124" s="510"/>
      <c r="BE124" s="510"/>
      <c r="BF124" s="511">
        <v>12</v>
      </c>
    </row>
    <row r="125" spans="1:58" x14ac:dyDescent="0.25">
      <c r="A125" s="508" t="s">
        <v>132</v>
      </c>
      <c r="B125" s="509" t="s">
        <v>258</v>
      </c>
      <c r="C125" s="510"/>
      <c r="D125" s="510"/>
      <c r="E125" s="510"/>
      <c r="F125" s="510"/>
      <c r="G125" s="510"/>
      <c r="H125" s="510"/>
      <c r="I125" s="510"/>
      <c r="J125" s="510"/>
      <c r="K125" s="510"/>
      <c r="L125" s="510"/>
      <c r="M125" s="510"/>
      <c r="N125" s="510"/>
      <c r="O125" s="510"/>
      <c r="P125" s="510"/>
      <c r="Q125" s="510"/>
      <c r="R125" s="510"/>
      <c r="S125" s="510"/>
      <c r="T125" s="510"/>
      <c r="U125" s="510"/>
      <c r="V125" s="510"/>
      <c r="W125" s="510"/>
      <c r="X125" s="510"/>
      <c r="Y125" s="510"/>
      <c r="Z125" s="510"/>
      <c r="AA125" s="510"/>
      <c r="AB125" s="510"/>
      <c r="AC125" s="510"/>
      <c r="AD125" s="510"/>
      <c r="AE125" s="510"/>
      <c r="AF125" s="510"/>
      <c r="AG125" s="510"/>
      <c r="AH125" s="510"/>
      <c r="AI125" s="510"/>
      <c r="AJ125" s="510"/>
      <c r="AK125" s="510"/>
      <c r="AL125" s="510"/>
      <c r="AM125" s="510">
        <v>1</v>
      </c>
      <c r="AN125" s="510"/>
      <c r="AO125" s="510"/>
      <c r="AP125" s="510"/>
      <c r="AQ125" s="510"/>
      <c r="AR125" s="510"/>
      <c r="AS125" s="510"/>
      <c r="AT125" s="510">
        <v>10</v>
      </c>
      <c r="AU125" s="510"/>
      <c r="AV125" s="510"/>
      <c r="AW125" s="510"/>
      <c r="AX125" s="510"/>
      <c r="AY125" s="510"/>
      <c r="AZ125" s="510"/>
      <c r="BA125" s="510"/>
      <c r="BB125" s="510"/>
      <c r="BC125" s="510"/>
      <c r="BD125" s="510"/>
      <c r="BE125" s="510"/>
      <c r="BF125" s="511">
        <v>11</v>
      </c>
    </row>
    <row r="126" spans="1:58" x14ac:dyDescent="0.25">
      <c r="A126" s="508" t="s">
        <v>132</v>
      </c>
      <c r="B126" s="509" t="s">
        <v>212</v>
      </c>
      <c r="C126" s="510"/>
      <c r="D126" s="510"/>
      <c r="E126" s="510"/>
      <c r="F126" s="510"/>
      <c r="G126" s="510"/>
      <c r="H126" s="510"/>
      <c r="I126" s="510"/>
      <c r="J126" s="510"/>
      <c r="K126" s="510"/>
      <c r="L126" s="510"/>
      <c r="M126" s="510"/>
      <c r="N126" s="510"/>
      <c r="O126" s="510"/>
      <c r="P126" s="510"/>
      <c r="Q126" s="510"/>
      <c r="R126" s="510"/>
      <c r="S126" s="510"/>
      <c r="T126" s="510"/>
      <c r="U126" s="510"/>
      <c r="V126" s="510"/>
      <c r="W126" s="510"/>
      <c r="X126" s="510"/>
      <c r="Y126" s="510"/>
      <c r="Z126" s="510"/>
      <c r="AA126" s="510"/>
      <c r="AB126" s="510"/>
      <c r="AC126" s="510"/>
      <c r="AD126" s="510"/>
      <c r="AE126" s="510"/>
      <c r="AF126" s="510"/>
      <c r="AG126" s="510"/>
      <c r="AH126" s="510"/>
      <c r="AI126" s="510"/>
      <c r="AJ126" s="510"/>
      <c r="AK126" s="510"/>
      <c r="AL126" s="510"/>
      <c r="AM126" s="510">
        <v>1</v>
      </c>
      <c r="AN126" s="510"/>
      <c r="AO126" s="510"/>
      <c r="AP126" s="510"/>
      <c r="AQ126" s="510"/>
      <c r="AR126" s="510"/>
      <c r="AS126" s="510"/>
      <c r="AT126" s="510">
        <v>1</v>
      </c>
      <c r="AU126" s="510"/>
      <c r="AV126" s="510"/>
      <c r="AW126" s="510"/>
      <c r="AX126" s="510"/>
      <c r="AY126" s="510"/>
      <c r="AZ126" s="510"/>
      <c r="BA126" s="510"/>
      <c r="BB126" s="510"/>
      <c r="BC126" s="510"/>
      <c r="BD126" s="510"/>
      <c r="BE126" s="510"/>
      <c r="BF126" s="511">
        <v>2</v>
      </c>
    </row>
    <row r="127" spans="1:58" x14ac:dyDescent="0.25">
      <c r="A127" s="508" t="s">
        <v>132</v>
      </c>
      <c r="B127" s="509" t="s">
        <v>246</v>
      </c>
      <c r="C127" s="510"/>
      <c r="D127" s="510"/>
      <c r="E127" s="510"/>
      <c r="F127" s="510"/>
      <c r="G127" s="510"/>
      <c r="H127" s="510"/>
      <c r="I127" s="510"/>
      <c r="J127" s="510"/>
      <c r="K127" s="510"/>
      <c r="L127" s="510"/>
      <c r="M127" s="510"/>
      <c r="N127" s="510"/>
      <c r="O127" s="510"/>
      <c r="P127" s="510"/>
      <c r="Q127" s="510"/>
      <c r="R127" s="510"/>
      <c r="S127" s="510"/>
      <c r="T127" s="510"/>
      <c r="U127" s="510"/>
      <c r="V127" s="510"/>
      <c r="W127" s="510"/>
      <c r="X127" s="510"/>
      <c r="Y127" s="510"/>
      <c r="Z127" s="510"/>
      <c r="AA127" s="510"/>
      <c r="AB127" s="510"/>
      <c r="AC127" s="510"/>
      <c r="AD127" s="510"/>
      <c r="AE127" s="510"/>
      <c r="AF127" s="510"/>
      <c r="AG127" s="510"/>
      <c r="AH127" s="510"/>
      <c r="AI127" s="510"/>
      <c r="AJ127" s="510"/>
      <c r="AK127" s="510"/>
      <c r="AL127" s="510"/>
      <c r="AM127" s="510">
        <v>1</v>
      </c>
      <c r="AN127" s="510"/>
      <c r="AO127" s="510"/>
      <c r="AP127" s="510"/>
      <c r="AQ127" s="510"/>
      <c r="AR127" s="510"/>
      <c r="AS127" s="510"/>
      <c r="AT127" s="510">
        <v>2</v>
      </c>
      <c r="AU127" s="510"/>
      <c r="AV127" s="510"/>
      <c r="AW127" s="510"/>
      <c r="AX127" s="510"/>
      <c r="AY127" s="510"/>
      <c r="AZ127" s="510"/>
      <c r="BA127" s="510"/>
      <c r="BB127" s="510"/>
      <c r="BC127" s="510"/>
      <c r="BD127" s="510"/>
      <c r="BE127" s="510"/>
      <c r="BF127" s="511">
        <v>3</v>
      </c>
    </row>
    <row r="128" spans="1:58" x14ac:dyDescent="0.25">
      <c r="A128" s="508" t="s">
        <v>132</v>
      </c>
      <c r="B128" s="509" t="s">
        <v>247</v>
      </c>
      <c r="C128" s="510"/>
      <c r="D128" s="510"/>
      <c r="E128" s="510"/>
      <c r="F128" s="510"/>
      <c r="G128" s="510"/>
      <c r="H128" s="510"/>
      <c r="I128" s="510"/>
      <c r="J128" s="510"/>
      <c r="K128" s="510"/>
      <c r="L128" s="510"/>
      <c r="M128" s="510"/>
      <c r="N128" s="510"/>
      <c r="O128" s="510"/>
      <c r="P128" s="510"/>
      <c r="Q128" s="510"/>
      <c r="R128" s="510"/>
      <c r="S128" s="510"/>
      <c r="T128" s="510"/>
      <c r="U128" s="510"/>
      <c r="V128" s="510"/>
      <c r="W128" s="510"/>
      <c r="X128" s="510"/>
      <c r="Y128" s="510"/>
      <c r="Z128" s="510"/>
      <c r="AA128" s="510"/>
      <c r="AB128" s="510"/>
      <c r="AC128" s="510"/>
      <c r="AD128" s="510"/>
      <c r="AE128" s="510"/>
      <c r="AF128" s="510"/>
      <c r="AG128" s="510"/>
      <c r="AH128" s="510"/>
      <c r="AI128" s="510"/>
      <c r="AJ128" s="510"/>
      <c r="AK128" s="510"/>
      <c r="AL128" s="510"/>
      <c r="AM128" s="510"/>
      <c r="AN128" s="510"/>
      <c r="AO128" s="510"/>
      <c r="AP128" s="510"/>
      <c r="AQ128" s="510"/>
      <c r="AR128" s="510"/>
      <c r="AS128" s="510"/>
      <c r="AT128" s="510">
        <v>1</v>
      </c>
      <c r="AU128" s="510"/>
      <c r="AV128" s="510"/>
      <c r="AW128" s="510"/>
      <c r="AX128" s="510"/>
      <c r="AY128" s="510"/>
      <c r="AZ128" s="510"/>
      <c r="BA128" s="510"/>
      <c r="BB128" s="510"/>
      <c r="BC128" s="510"/>
      <c r="BD128" s="510"/>
      <c r="BE128" s="510"/>
      <c r="BF128" s="511">
        <v>1</v>
      </c>
    </row>
    <row r="129" spans="1:58" x14ac:dyDescent="0.25">
      <c r="A129" s="508" t="s">
        <v>132</v>
      </c>
      <c r="B129" s="509" t="s">
        <v>213</v>
      </c>
      <c r="C129" s="510"/>
      <c r="D129" s="510"/>
      <c r="E129" s="510"/>
      <c r="F129" s="510"/>
      <c r="G129" s="510"/>
      <c r="H129" s="510"/>
      <c r="I129" s="510"/>
      <c r="J129" s="510"/>
      <c r="K129" s="510"/>
      <c r="L129" s="510"/>
      <c r="M129" s="510"/>
      <c r="N129" s="510"/>
      <c r="O129" s="510"/>
      <c r="P129" s="510"/>
      <c r="Q129" s="510"/>
      <c r="R129" s="510"/>
      <c r="S129" s="510"/>
      <c r="T129" s="510"/>
      <c r="U129" s="510"/>
      <c r="V129" s="510"/>
      <c r="W129" s="510"/>
      <c r="X129" s="510"/>
      <c r="Y129" s="510"/>
      <c r="Z129" s="510"/>
      <c r="AA129" s="510"/>
      <c r="AB129" s="510"/>
      <c r="AC129" s="510"/>
      <c r="AD129" s="510"/>
      <c r="AE129" s="510"/>
      <c r="AF129" s="510"/>
      <c r="AG129" s="510"/>
      <c r="AH129" s="510"/>
      <c r="AI129" s="510"/>
      <c r="AJ129" s="510"/>
      <c r="AK129" s="510"/>
      <c r="AL129" s="510"/>
      <c r="AM129" s="510"/>
      <c r="AN129" s="510"/>
      <c r="AO129" s="510"/>
      <c r="AP129" s="510"/>
      <c r="AQ129" s="510"/>
      <c r="AR129" s="510"/>
      <c r="AS129" s="510"/>
      <c r="AT129" s="510">
        <v>2</v>
      </c>
      <c r="AU129" s="510"/>
      <c r="AV129" s="510"/>
      <c r="AW129" s="510"/>
      <c r="AX129" s="510"/>
      <c r="AY129" s="510"/>
      <c r="AZ129" s="510"/>
      <c r="BA129" s="510"/>
      <c r="BB129" s="510"/>
      <c r="BC129" s="510"/>
      <c r="BD129" s="510"/>
      <c r="BE129" s="510"/>
      <c r="BF129" s="511">
        <v>2</v>
      </c>
    </row>
    <row r="130" spans="1:58" x14ac:dyDescent="0.25">
      <c r="A130" s="508" t="s">
        <v>132</v>
      </c>
      <c r="B130" s="509" t="s">
        <v>248</v>
      </c>
      <c r="C130" s="510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0"/>
      <c r="AK130" s="510"/>
      <c r="AL130" s="510"/>
      <c r="AM130" s="510">
        <v>1</v>
      </c>
      <c r="AN130" s="510"/>
      <c r="AO130" s="510"/>
      <c r="AP130" s="510"/>
      <c r="AQ130" s="510"/>
      <c r="AR130" s="510"/>
      <c r="AS130" s="510"/>
      <c r="AT130" s="510">
        <v>2</v>
      </c>
      <c r="AU130" s="510"/>
      <c r="AV130" s="510"/>
      <c r="AW130" s="510"/>
      <c r="AX130" s="510"/>
      <c r="AY130" s="510"/>
      <c r="AZ130" s="510"/>
      <c r="BA130" s="510"/>
      <c r="BB130" s="510"/>
      <c r="BC130" s="510"/>
      <c r="BD130" s="510"/>
      <c r="BE130" s="510"/>
      <c r="BF130" s="511">
        <v>3</v>
      </c>
    </row>
    <row r="131" spans="1:58" x14ac:dyDescent="0.25">
      <c r="A131" s="508" t="s">
        <v>132</v>
      </c>
      <c r="B131" s="509" t="s">
        <v>249</v>
      </c>
      <c r="C131" s="510"/>
      <c r="D131" s="510"/>
      <c r="E131" s="510"/>
      <c r="F131" s="510"/>
      <c r="G131" s="510"/>
      <c r="H131" s="510"/>
      <c r="I131" s="510"/>
      <c r="J131" s="510"/>
      <c r="K131" s="510"/>
      <c r="L131" s="510"/>
      <c r="M131" s="510"/>
      <c r="N131" s="510"/>
      <c r="O131" s="510"/>
      <c r="P131" s="510"/>
      <c r="Q131" s="510"/>
      <c r="R131" s="510"/>
      <c r="S131" s="510"/>
      <c r="T131" s="510"/>
      <c r="U131" s="510"/>
      <c r="V131" s="510"/>
      <c r="W131" s="510"/>
      <c r="X131" s="510"/>
      <c r="Y131" s="510"/>
      <c r="Z131" s="510"/>
      <c r="AA131" s="510"/>
      <c r="AB131" s="510"/>
      <c r="AC131" s="510"/>
      <c r="AD131" s="510"/>
      <c r="AE131" s="510"/>
      <c r="AF131" s="510"/>
      <c r="AG131" s="510"/>
      <c r="AH131" s="510"/>
      <c r="AI131" s="510"/>
      <c r="AJ131" s="510"/>
      <c r="AK131" s="510"/>
      <c r="AL131" s="510"/>
      <c r="AM131" s="510">
        <v>1</v>
      </c>
      <c r="AN131" s="510"/>
      <c r="AO131" s="510"/>
      <c r="AP131" s="510"/>
      <c r="AQ131" s="510"/>
      <c r="AR131" s="510"/>
      <c r="AS131" s="510"/>
      <c r="AT131" s="510">
        <v>2</v>
      </c>
      <c r="AU131" s="510"/>
      <c r="AV131" s="510"/>
      <c r="AW131" s="510"/>
      <c r="AX131" s="510"/>
      <c r="AY131" s="510"/>
      <c r="AZ131" s="510"/>
      <c r="BA131" s="510"/>
      <c r="BB131" s="510"/>
      <c r="BC131" s="510"/>
      <c r="BD131" s="510"/>
      <c r="BE131" s="510"/>
      <c r="BF131" s="511">
        <v>3</v>
      </c>
    </row>
    <row r="132" spans="1:58" x14ac:dyDescent="0.25">
      <c r="A132" s="508" t="s">
        <v>132</v>
      </c>
      <c r="B132" s="509" t="s">
        <v>223</v>
      </c>
      <c r="C132" s="510"/>
      <c r="D132" s="510"/>
      <c r="E132" s="510"/>
      <c r="F132" s="510"/>
      <c r="G132" s="510"/>
      <c r="H132" s="510"/>
      <c r="I132" s="510"/>
      <c r="J132" s="510"/>
      <c r="K132" s="510"/>
      <c r="L132" s="510"/>
      <c r="M132" s="510"/>
      <c r="N132" s="510"/>
      <c r="O132" s="510"/>
      <c r="P132" s="510"/>
      <c r="Q132" s="510"/>
      <c r="R132" s="510"/>
      <c r="S132" s="510"/>
      <c r="T132" s="510"/>
      <c r="U132" s="510"/>
      <c r="V132" s="510"/>
      <c r="W132" s="510"/>
      <c r="X132" s="510"/>
      <c r="Y132" s="510"/>
      <c r="Z132" s="510"/>
      <c r="AA132" s="510"/>
      <c r="AB132" s="510"/>
      <c r="AC132" s="510"/>
      <c r="AD132" s="510"/>
      <c r="AE132" s="510"/>
      <c r="AF132" s="510"/>
      <c r="AG132" s="510"/>
      <c r="AH132" s="510"/>
      <c r="AI132" s="510"/>
      <c r="AJ132" s="510"/>
      <c r="AK132" s="510"/>
      <c r="AL132" s="510"/>
      <c r="AM132" s="510">
        <v>1</v>
      </c>
      <c r="AN132" s="510"/>
      <c r="AO132" s="510"/>
      <c r="AP132" s="510"/>
      <c r="AQ132" s="510"/>
      <c r="AR132" s="510"/>
      <c r="AS132" s="510"/>
      <c r="AT132" s="510">
        <v>4</v>
      </c>
      <c r="AU132" s="510"/>
      <c r="AV132" s="510"/>
      <c r="AW132" s="510"/>
      <c r="AX132" s="510"/>
      <c r="AY132" s="510"/>
      <c r="AZ132" s="510"/>
      <c r="BA132" s="510"/>
      <c r="BB132" s="510"/>
      <c r="BC132" s="510"/>
      <c r="BD132" s="510"/>
      <c r="BE132" s="510"/>
      <c r="BF132" s="511">
        <v>5</v>
      </c>
    </row>
    <row r="133" spans="1:58" x14ac:dyDescent="0.25">
      <c r="A133" s="508" t="s">
        <v>132</v>
      </c>
      <c r="B133" s="509" t="s">
        <v>224</v>
      </c>
      <c r="C133" s="510"/>
      <c r="D133" s="510"/>
      <c r="E133" s="510"/>
      <c r="F133" s="510"/>
      <c r="G133" s="510"/>
      <c r="H133" s="510"/>
      <c r="I133" s="510"/>
      <c r="J133" s="510"/>
      <c r="K133" s="510"/>
      <c r="L133" s="510"/>
      <c r="M133" s="510"/>
      <c r="N133" s="510"/>
      <c r="O133" s="510"/>
      <c r="P133" s="510"/>
      <c r="Q133" s="510"/>
      <c r="R133" s="510"/>
      <c r="S133" s="510"/>
      <c r="T133" s="510"/>
      <c r="U133" s="510"/>
      <c r="V133" s="510"/>
      <c r="W133" s="510"/>
      <c r="X133" s="510"/>
      <c r="Y133" s="510"/>
      <c r="Z133" s="510"/>
      <c r="AA133" s="510"/>
      <c r="AB133" s="510"/>
      <c r="AC133" s="510"/>
      <c r="AD133" s="510"/>
      <c r="AE133" s="510"/>
      <c r="AF133" s="510"/>
      <c r="AG133" s="510"/>
      <c r="AH133" s="510"/>
      <c r="AI133" s="510"/>
      <c r="AJ133" s="510"/>
      <c r="AK133" s="510"/>
      <c r="AL133" s="510"/>
      <c r="AM133" s="510">
        <v>1</v>
      </c>
      <c r="AN133" s="510">
        <v>2</v>
      </c>
      <c r="AO133" s="510"/>
      <c r="AP133" s="510"/>
      <c r="AQ133" s="510"/>
      <c r="AR133" s="510"/>
      <c r="AS133" s="510"/>
      <c r="AT133" s="510">
        <v>9</v>
      </c>
      <c r="AU133" s="510"/>
      <c r="AV133" s="510"/>
      <c r="AW133" s="510"/>
      <c r="AX133" s="510"/>
      <c r="AY133" s="510"/>
      <c r="AZ133" s="510"/>
      <c r="BA133" s="510"/>
      <c r="BB133" s="510"/>
      <c r="BC133" s="510"/>
      <c r="BD133" s="510"/>
      <c r="BE133" s="510"/>
      <c r="BF133" s="511">
        <v>12</v>
      </c>
    </row>
    <row r="134" spans="1:58" x14ac:dyDescent="0.25">
      <c r="A134" s="508" t="s">
        <v>132</v>
      </c>
      <c r="B134" s="509" t="s">
        <v>225</v>
      </c>
      <c r="C134" s="510"/>
      <c r="D134" s="510"/>
      <c r="E134" s="510"/>
      <c r="F134" s="510"/>
      <c r="G134" s="510"/>
      <c r="H134" s="510"/>
      <c r="I134" s="510"/>
      <c r="J134" s="510"/>
      <c r="K134" s="510"/>
      <c r="L134" s="510"/>
      <c r="M134" s="510"/>
      <c r="N134" s="510"/>
      <c r="O134" s="510"/>
      <c r="P134" s="510"/>
      <c r="Q134" s="510"/>
      <c r="R134" s="510"/>
      <c r="S134" s="510"/>
      <c r="T134" s="510"/>
      <c r="U134" s="510"/>
      <c r="V134" s="510"/>
      <c r="W134" s="510"/>
      <c r="X134" s="510"/>
      <c r="Y134" s="510"/>
      <c r="Z134" s="510"/>
      <c r="AA134" s="510"/>
      <c r="AB134" s="510"/>
      <c r="AC134" s="510"/>
      <c r="AD134" s="510"/>
      <c r="AE134" s="510"/>
      <c r="AF134" s="510"/>
      <c r="AG134" s="510"/>
      <c r="AH134" s="510"/>
      <c r="AI134" s="510"/>
      <c r="AJ134" s="510"/>
      <c r="AK134" s="510"/>
      <c r="AL134" s="510"/>
      <c r="AM134" s="510">
        <v>1</v>
      </c>
      <c r="AN134" s="510"/>
      <c r="AO134" s="510"/>
      <c r="AP134" s="510"/>
      <c r="AQ134" s="510"/>
      <c r="AR134" s="510"/>
      <c r="AS134" s="510"/>
      <c r="AT134" s="510">
        <v>10</v>
      </c>
      <c r="AU134" s="510"/>
      <c r="AV134" s="510"/>
      <c r="AW134" s="510"/>
      <c r="AX134" s="510"/>
      <c r="AY134" s="510"/>
      <c r="AZ134" s="510"/>
      <c r="BA134" s="510"/>
      <c r="BB134" s="510"/>
      <c r="BC134" s="510"/>
      <c r="BD134" s="510"/>
      <c r="BE134" s="510"/>
      <c r="BF134" s="511">
        <v>11</v>
      </c>
    </row>
    <row r="135" spans="1:58" x14ac:dyDescent="0.25">
      <c r="A135" s="508" t="s">
        <v>132</v>
      </c>
      <c r="B135" s="509" t="s">
        <v>214</v>
      </c>
      <c r="C135" s="510"/>
      <c r="D135" s="510"/>
      <c r="E135" s="510"/>
      <c r="F135" s="510"/>
      <c r="G135" s="510"/>
      <c r="H135" s="510"/>
      <c r="I135" s="510"/>
      <c r="J135" s="510"/>
      <c r="K135" s="510"/>
      <c r="L135" s="510"/>
      <c r="M135" s="510"/>
      <c r="N135" s="510"/>
      <c r="O135" s="510"/>
      <c r="P135" s="510"/>
      <c r="Q135" s="510"/>
      <c r="R135" s="510"/>
      <c r="S135" s="510"/>
      <c r="T135" s="510"/>
      <c r="U135" s="510"/>
      <c r="V135" s="510"/>
      <c r="W135" s="510"/>
      <c r="X135" s="510"/>
      <c r="Y135" s="510"/>
      <c r="Z135" s="510"/>
      <c r="AA135" s="510"/>
      <c r="AB135" s="510"/>
      <c r="AC135" s="510"/>
      <c r="AD135" s="510"/>
      <c r="AE135" s="510"/>
      <c r="AF135" s="510"/>
      <c r="AG135" s="510"/>
      <c r="AH135" s="510"/>
      <c r="AI135" s="510"/>
      <c r="AJ135" s="510"/>
      <c r="AK135" s="510"/>
      <c r="AL135" s="510"/>
      <c r="AM135" s="510">
        <v>1</v>
      </c>
      <c r="AN135" s="510"/>
      <c r="AO135" s="510"/>
      <c r="AP135" s="510"/>
      <c r="AQ135" s="510"/>
      <c r="AR135" s="510"/>
      <c r="AS135" s="510"/>
      <c r="AT135" s="510">
        <v>5</v>
      </c>
      <c r="AU135" s="510"/>
      <c r="AV135" s="510"/>
      <c r="AW135" s="510"/>
      <c r="AX135" s="510"/>
      <c r="AY135" s="510"/>
      <c r="AZ135" s="510"/>
      <c r="BA135" s="510"/>
      <c r="BB135" s="510"/>
      <c r="BC135" s="510"/>
      <c r="BD135" s="510"/>
      <c r="BE135" s="510"/>
      <c r="BF135" s="511">
        <v>6</v>
      </c>
    </row>
    <row r="136" spans="1:58" x14ac:dyDescent="0.25">
      <c r="A136" s="508" t="s">
        <v>132</v>
      </c>
      <c r="B136" s="509" t="s">
        <v>220</v>
      </c>
      <c r="C136" s="510"/>
      <c r="D136" s="510"/>
      <c r="E136" s="510"/>
      <c r="F136" s="510"/>
      <c r="G136" s="510"/>
      <c r="H136" s="510"/>
      <c r="I136" s="510"/>
      <c r="J136" s="510"/>
      <c r="K136" s="510"/>
      <c r="L136" s="510"/>
      <c r="M136" s="510"/>
      <c r="N136" s="510"/>
      <c r="O136" s="510"/>
      <c r="P136" s="510"/>
      <c r="Q136" s="510"/>
      <c r="R136" s="510"/>
      <c r="S136" s="510"/>
      <c r="T136" s="510"/>
      <c r="U136" s="510"/>
      <c r="V136" s="510"/>
      <c r="W136" s="510"/>
      <c r="X136" s="510"/>
      <c r="Y136" s="510"/>
      <c r="Z136" s="510"/>
      <c r="AA136" s="510"/>
      <c r="AB136" s="510"/>
      <c r="AC136" s="510"/>
      <c r="AD136" s="510"/>
      <c r="AE136" s="510"/>
      <c r="AF136" s="510"/>
      <c r="AG136" s="510"/>
      <c r="AH136" s="510"/>
      <c r="AI136" s="510"/>
      <c r="AJ136" s="510"/>
      <c r="AK136" s="510"/>
      <c r="AL136" s="510"/>
      <c r="AM136" s="510"/>
      <c r="AN136" s="510"/>
      <c r="AO136" s="510"/>
      <c r="AP136" s="510"/>
      <c r="AQ136" s="510"/>
      <c r="AR136" s="510"/>
      <c r="AS136" s="510"/>
      <c r="AT136" s="510">
        <v>5</v>
      </c>
      <c r="AU136" s="510"/>
      <c r="AV136" s="510"/>
      <c r="AW136" s="510"/>
      <c r="AX136" s="510"/>
      <c r="AY136" s="510"/>
      <c r="AZ136" s="510"/>
      <c r="BA136" s="510"/>
      <c r="BB136" s="510"/>
      <c r="BC136" s="510"/>
      <c r="BD136" s="510"/>
      <c r="BE136" s="510"/>
      <c r="BF136" s="511">
        <v>5</v>
      </c>
    </row>
    <row r="137" spans="1:58" x14ac:dyDescent="0.25">
      <c r="A137" s="508" t="s">
        <v>132</v>
      </c>
      <c r="B137" s="509" t="s">
        <v>221</v>
      </c>
      <c r="C137" s="510"/>
      <c r="D137" s="510"/>
      <c r="E137" s="510"/>
      <c r="F137" s="510"/>
      <c r="G137" s="510"/>
      <c r="H137" s="510"/>
      <c r="I137" s="510"/>
      <c r="J137" s="510"/>
      <c r="K137" s="510"/>
      <c r="L137" s="510"/>
      <c r="M137" s="510"/>
      <c r="N137" s="510"/>
      <c r="O137" s="510"/>
      <c r="P137" s="510"/>
      <c r="Q137" s="510"/>
      <c r="R137" s="510"/>
      <c r="S137" s="510"/>
      <c r="T137" s="510"/>
      <c r="U137" s="510"/>
      <c r="V137" s="510"/>
      <c r="W137" s="510"/>
      <c r="X137" s="510"/>
      <c r="Y137" s="510"/>
      <c r="Z137" s="510"/>
      <c r="AA137" s="510"/>
      <c r="AB137" s="510"/>
      <c r="AC137" s="510"/>
      <c r="AD137" s="510"/>
      <c r="AE137" s="510"/>
      <c r="AF137" s="510"/>
      <c r="AG137" s="510"/>
      <c r="AH137" s="510"/>
      <c r="AI137" s="510"/>
      <c r="AJ137" s="510"/>
      <c r="AK137" s="510"/>
      <c r="AL137" s="510"/>
      <c r="AM137" s="510"/>
      <c r="AN137" s="510"/>
      <c r="AO137" s="510"/>
      <c r="AP137" s="510"/>
      <c r="AQ137" s="510"/>
      <c r="AR137" s="510"/>
      <c r="AS137" s="510"/>
      <c r="AT137" s="510">
        <v>6</v>
      </c>
      <c r="AU137" s="510"/>
      <c r="AV137" s="510"/>
      <c r="AW137" s="510"/>
      <c r="AX137" s="510"/>
      <c r="AY137" s="510"/>
      <c r="AZ137" s="510"/>
      <c r="BA137" s="510"/>
      <c r="BB137" s="510"/>
      <c r="BC137" s="510"/>
      <c r="BD137" s="510"/>
      <c r="BE137" s="510"/>
      <c r="BF137" s="511">
        <v>6</v>
      </c>
    </row>
    <row r="138" spans="1:58" x14ac:dyDescent="0.25">
      <c r="A138" s="508" t="s">
        <v>132</v>
      </c>
      <c r="B138" s="509" t="s">
        <v>222</v>
      </c>
      <c r="C138" s="510"/>
      <c r="D138" s="510"/>
      <c r="E138" s="510"/>
      <c r="F138" s="510"/>
      <c r="G138" s="510"/>
      <c r="H138" s="510"/>
      <c r="I138" s="510"/>
      <c r="J138" s="510"/>
      <c r="K138" s="510"/>
      <c r="L138" s="510"/>
      <c r="M138" s="510"/>
      <c r="N138" s="510"/>
      <c r="O138" s="510"/>
      <c r="P138" s="510"/>
      <c r="Q138" s="510"/>
      <c r="R138" s="510"/>
      <c r="S138" s="510"/>
      <c r="T138" s="510"/>
      <c r="U138" s="510"/>
      <c r="V138" s="510"/>
      <c r="W138" s="510"/>
      <c r="X138" s="510"/>
      <c r="Y138" s="510"/>
      <c r="Z138" s="510"/>
      <c r="AA138" s="510"/>
      <c r="AB138" s="510"/>
      <c r="AC138" s="510"/>
      <c r="AD138" s="510"/>
      <c r="AE138" s="510"/>
      <c r="AF138" s="510"/>
      <c r="AG138" s="510"/>
      <c r="AH138" s="510"/>
      <c r="AI138" s="510"/>
      <c r="AJ138" s="510"/>
      <c r="AK138" s="510"/>
      <c r="AL138" s="510"/>
      <c r="AM138" s="510">
        <v>1</v>
      </c>
      <c r="AN138" s="510"/>
      <c r="AO138" s="510"/>
      <c r="AP138" s="510"/>
      <c r="AQ138" s="510"/>
      <c r="AR138" s="510"/>
      <c r="AS138" s="510"/>
      <c r="AT138" s="510">
        <v>11</v>
      </c>
      <c r="AU138" s="510"/>
      <c r="AV138" s="510"/>
      <c r="AW138" s="510"/>
      <c r="AX138" s="510"/>
      <c r="AY138" s="510"/>
      <c r="AZ138" s="510"/>
      <c r="BA138" s="510"/>
      <c r="BB138" s="510"/>
      <c r="BC138" s="510"/>
      <c r="BD138" s="510"/>
      <c r="BE138" s="510"/>
      <c r="BF138" s="511">
        <v>12</v>
      </c>
    </row>
    <row r="139" spans="1:58" x14ac:dyDescent="0.25">
      <c r="A139" s="508" t="s">
        <v>132</v>
      </c>
      <c r="B139" s="509" t="s">
        <v>265</v>
      </c>
      <c r="C139" s="510"/>
      <c r="D139" s="510"/>
      <c r="E139" s="510"/>
      <c r="F139" s="510"/>
      <c r="G139" s="510"/>
      <c r="H139" s="510"/>
      <c r="I139" s="510"/>
      <c r="J139" s="510"/>
      <c r="K139" s="510"/>
      <c r="L139" s="510"/>
      <c r="M139" s="510"/>
      <c r="N139" s="510"/>
      <c r="O139" s="510"/>
      <c r="P139" s="510"/>
      <c r="Q139" s="510"/>
      <c r="R139" s="510"/>
      <c r="S139" s="510"/>
      <c r="T139" s="510"/>
      <c r="U139" s="510"/>
      <c r="V139" s="510"/>
      <c r="W139" s="510"/>
      <c r="X139" s="510"/>
      <c r="Y139" s="510"/>
      <c r="Z139" s="510"/>
      <c r="AA139" s="510"/>
      <c r="AB139" s="510"/>
      <c r="AC139" s="510"/>
      <c r="AD139" s="510"/>
      <c r="AE139" s="510"/>
      <c r="AF139" s="510"/>
      <c r="AG139" s="510"/>
      <c r="AH139" s="510"/>
      <c r="AI139" s="510"/>
      <c r="AJ139" s="510"/>
      <c r="AK139" s="510"/>
      <c r="AL139" s="510"/>
      <c r="AM139" s="510">
        <v>1</v>
      </c>
      <c r="AN139" s="510"/>
      <c r="AO139" s="510"/>
      <c r="AP139" s="510"/>
      <c r="AQ139" s="510"/>
      <c r="AR139" s="510"/>
      <c r="AS139" s="510"/>
      <c r="AT139" s="510">
        <v>5</v>
      </c>
      <c r="AU139" s="510"/>
      <c r="AV139" s="510"/>
      <c r="AW139" s="510"/>
      <c r="AX139" s="510"/>
      <c r="AY139" s="510"/>
      <c r="AZ139" s="510"/>
      <c r="BA139" s="510"/>
      <c r="BB139" s="510"/>
      <c r="BC139" s="510"/>
      <c r="BD139" s="510"/>
      <c r="BE139" s="510"/>
      <c r="BF139" s="511">
        <v>6</v>
      </c>
    </row>
    <row r="140" spans="1:58" x14ac:dyDescent="0.25">
      <c r="A140" s="1697" t="s">
        <v>949</v>
      </c>
      <c r="B140" s="1698"/>
      <c r="C140" s="437">
        <v>0</v>
      </c>
      <c r="D140" s="437">
        <v>0</v>
      </c>
      <c r="E140" s="437">
        <v>0</v>
      </c>
      <c r="F140" s="437">
        <v>0</v>
      </c>
      <c r="G140" s="437">
        <v>0</v>
      </c>
      <c r="H140" s="437">
        <v>0</v>
      </c>
      <c r="I140" s="437">
        <v>0</v>
      </c>
      <c r="J140" s="437">
        <v>0</v>
      </c>
      <c r="K140" s="437">
        <v>0</v>
      </c>
      <c r="L140" s="437">
        <v>1</v>
      </c>
      <c r="M140" s="437">
        <v>0</v>
      </c>
      <c r="N140" s="437">
        <v>0</v>
      </c>
      <c r="O140" s="437">
        <v>0</v>
      </c>
      <c r="P140" s="437">
        <v>0</v>
      </c>
      <c r="Q140" s="437">
        <v>0</v>
      </c>
      <c r="R140" s="437">
        <v>0</v>
      </c>
      <c r="S140" s="437">
        <v>0</v>
      </c>
      <c r="T140" s="437">
        <v>0</v>
      </c>
      <c r="U140" s="437">
        <v>0</v>
      </c>
      <c r="V140" s="437">
        <v>0</v>
      </c>
      <c r="W140" s="437">
        <v>0</v>
      </c>
      <c r="X140" s="437">
        <v>0</v>
      </c>
      <c r="Y140" s="437">
        <v>0</v>
      </c>
      <c r="Z140" s="437">
        <v>0</v>
      </c>
      <c r="AA140" s="437">
        <v>9</v>
      </c>
      <c r="AB140" s="437">
        <v>0</v>
      </c>
      <c r="AC140" s="437">
        <v>0</v>
      </c>
      <c r="AD140" s="437">
        <v>0</v>
      </c>
      <c r="AE140" s="437">
        <v>0</v>
      </c>
      <c r="AF140" s="437">
        <v>0</v>
      </c>
      <c r="AG140" s="437">
        <v>0</v>
      </c>
      <c r="AH140" s="437">
        <v>0</v>
      </c>
      <c r="AI140" s="437">
        <v>0</v>
      </c>
      <c r="AJ140" s="437">
        <v>0</v>
      </c>
      <c r="AK140" s="437">
        <v>0</v>
      </c>
      <c r="AL140" s="437">
        <v>0</v>
      </c>
      <c r="AM140" s="437">
        <v>53</v>
      </c>
      <c r="AN140" s="437">
        <v>2</v>
      </c>
      <c r="AO140" s="437">
        <v>0</v>
      </c>
      <c r="AP140" s="437">
        <v>0</v>
      </c>
      <c r="AQ140" s="437">
        <v>0</v>
      </c>
      <c r="AR140" s="437">
        <v>0</v>
      </c>
      <c r="AS140" s="437">
        <v>0</v>
      </c>
      <c r="AT140" s="437">
        <v>346</v>
      </c>
      <c r="AU140" s="437">
        <v>0</v>
      </c>
      <c r="AV140" s="437">
        <v>0</v>
      </c>
      <c r="AW140" s="437">
        <v>0</v>
      </c>
      <c r="AX140" s="437">
        <v>0</v>
      </c>
      <c r="AY140" s="437">
        <v>0</v>
      </c>
      <c r="AZ140" s="437">
        <v>0</v>
      </c>
      <c r="BA140" s="437">
        <v>0</v>
      </c>
      <c r="BB140" s="437">
        <v>0</v>
      </c>
      <c r="BC140" s="437">
        <v>0</v>
      </c>
      <c r="BD140" s="437">
        <v>0</v>
      </c>
      <c r="BE140" s="437">
        <v>0</v>
      </c>
      <c r="BF140" s="437">
        <v>411</v>
      </c>
    </row>
    <row r="141" spans="1:58" x14ac:dyDescent="0.25">
      <c r="A141" s="508" t="s">
        <v>132</v>
      </c>
      <c r="B141" s="509" t="s">
        <v>319</v>
      </c>
      <c r="C141" s="510"/>
      <c r="D141" s="510"/>
      <c r="E141" s="510"/>
      <c r="F141" s="510">
        <v>1</v>
      </c>
      <c r="G141" s="510"/>
      <c r="H141" s="510"/>
      <c r="I141" s="510"/>
      <c r="J141" s="510"/>
      <c r="K141" s="510"/>
      <c r="L141" s="510">
        <v>1</v>
      </c>
      <c r="M141" s="510"/>
      <c r="N141" s="510"/>
      <c r="O141" s="510"/>
      <c r="P141" s="510">
        <v>1</v>
      </c>
      <c r="Q141" s="510"/>
      <c r="R141" s="510"/>
      <c r="S141" s="510"/>
      <c r="T141" s="510"/>
      <c r="U141" s="510"/>
      <c r="V141" s="510"/>
      <c r="W141" s="510"/>
      <c r="X141" s="510"/>
      <c r="Y141" s="510"/>
      <c r="Z141" s="510">
        <v>2</v>
      </c>
      <c r="AA141" s="510">
        <v>1</v>
      </c>
      <c r="AB141" s="510"/>
      <c r="AC141" s="510"/>
      <c r="AD141" s="510"/>
      <c r="AE141" s="510"/>
      <c r="AF141" s="510"/>
      <c r="AG141" s="510"/>
      <c r="AH141" s="510"/>
      <c r="AI141" s="510"/>
      <c r="AJ141" s="510"/>
      <c r="AK141" s="510"/>
      <c r="AL141" s="510"/>
      <c r="AM141" s="510"/>
      <c r="AN141" s="510"/>
      <c r="AO141" s="510"/>
      <c r="AP141" s="510"/>
      <c r="AQ141" s="510"/>
      <c r="AR141" s="510"/>
      <c r="AS141" s="510"/>
      <c r="AT141" s="510"/>
      <c r="AU141" s="510">
        <v>1</v>
      </c>
      <c r="AV141" s="510"/>
      <c r="AW141" s="510"/>
      <c r="AX141" s="510"/>
      <c r="AY141" s="510"/>
      <c r="AZ141" s="510"/>
      <c r="BA141" s="510"/>
      <c r="BB141" s="510">
        <v>1</v>
      </c>
      <c r="BC141" s="510"/>
      <c r="BD141" s="510"/>
      <c r="BE141" s="510"/>
      <c r="BF141" s="511">
        <v>8</v>
      </c>
    </row>
    <row r="142" spans="1:58" x14ac:dyDescent="0.25">
      <c r="A142" s="508" t="s">
        <v>132</v>
      </c>
      <c r="B142" s="509" t="s">
        <v>286</v>
      </c>
      <c r="C142" s="510"/>
      <c r="D142" s="510"/>
      <c r="E142" s="510"/>
      <c r="F142" s="510">
        <v>3</v>
      </c>
      <c r="G142" s="510">
        <v>1</v>
      </c>
      <c r="H142" s="510"/>
      <c r="I142" s="510"/>
      <c r="J142" s="510"/>
      <c r="K142" s="510"/>
      <c r="L142" s="510">
        <v>4</v>
      </c>
      <c r="M142" s="510"/>
      <c r="N142" s="510"/>
      <c r="O142" s="510"/>
      <c r="P142" s="510">
        <v>4</v>
      </c>
      <c r="Q142" s="510"/>
      <c r="R142" s="510"/>
      <c r="S142" s="510"/>
      <c r="T142" s="510"/>
      <c r="U142" s="510">
        <v>1</v>
      </c>
      <c r="V142" s="510"/>
      <c r="W142" s="510"/>
      <c r="X142" s="510"/>
      <c r="Y142" s="510"/>
      <c r="Z142" s="510">
        <v>5</v>
      </c>
      <c r="AA142" s="510">
        <v>3</v>
      </c>
      <c r="AB142" s="510"/>
      <c r="AC142" s="510"/>
      <c r="AD142" s="510"/>
      <c r="AE142" s="510"/>
      <c r="AF142" s="510"/>
      <c r="AG142" s="510"/>
      <c r="AH142" s="510"/>
      <c r="AI142" s="510"/>
      <c r="AJ142" s="510"/>
      <c r="AK142" s="510"/>
      <c r="AL142" s="510">
        <v>1</v>
      </c>
      <c r="AM142" s="510">
        <v>2</v>
      </c>
      <c r="AN142" s="510"/>
      <c r="AO142" s="510"/>
      <c r="AP142" s="510"/>
      <c r="AQ142" s="510"/>
      <c r="AR142" s="510"/>
      <c r="AS142" s="510"/>
      <c r="AT142" s="510"/>
      <c r="AU142" s="510">
        <v>2</v>
      </c>
      <c r="AV142" s="510"/>
      <c r="AW142" s="510"/>
      <c r="AX142" s="510">
        <v>3</v>
      </c>
      <c r="AY142" s="510"/>
      <c r="AZ142" s="510"/>
      <c r="BA142" s="510"/>
      <c r="BB142" s="510">
        <v>5</v>
      </c>
      <c r="BC142" s="510"/>
      <c r="BD142" s="510"/>
      <c r="BE142" s="510"/>
      <c r="BF142" s="511">
        <v>34</v>
      </c>
    </row>
    <row r="143" spans="1:58" x14ac:dyDescent="0.25">
      <c r="A143" s="508" t="s">
        <v>132</v>
      </c>
      <c r="B143" s="509" t="s">
        <v>347</v>
      </c>
      <c r="C143" s="510"/>
      <c r="D143" s="510"/>
      <c r="E143" s="510"/>
      <c r="F143" s="510">
        <v>1</v>
      </c>
      <c r="G143" s="510">
        <v>1</v>
      </c>
      <c r="H143" s="510"/>
      <c r="I143" s="510"/>
      <c r="J143" s="510"/>
      <c r="K143" s="510"/>
      <c r="L143" s="510">
        <v>2</v>
      </c>
      <c r="M143" s="510"/>
      <c r="N143" s="510"/>
      <c r="O143" s="510"/>
      <c r="P143" s="510">
        <v>3</v>
      </c>
      <c r="Q143" s="510"/>
      <c r="R143" s="510"/>
      <c r="S143" s="510"/>
      <c r="T143" s="510"/>
      <c r="U143" s="510">
        <v>1</v>
      </c>
      <c r="V143" s="510"/>
      <c r="W143" s="510"/>
      <c r="X143" s="510"/>
      <c r="Y143" s="510"/>
      <c r="Z143" s="510">
        <v>3</v>
      </c>
      <c r="AA143" s="510">
        <v>2</v>
      </c>
      <c r="AB143" s="510"/>
      <c r="AC143" s="510"/>
      <c r="AD143" s="510"/>
      <c r="AE143" s="510"/>
      <c r="AF143" s="510"/>
      <c r="AG143" s="510"/>
      <c r="AH143" s="510"/>
      <c r="AI143" s="510"/>
      <c r="AJ143" s="510"/>
      <c r="AK143" s="510"/>
      <c r="AL143" s="510"/>
      <c r="AM143" s="510"/>
      <c r="AN143" s="510">
        <v>1</v>
      </c>
      <c r="AO143" s="510"/>
      <c r="AP143" s="510">
        <v>1</v>
      </c>
      <c r="AQ143" s="510"/>
      <c r="AR143" s="510"/>
      <c r="AS143" s="510"/>
      <c r="AT143" s="510"/>
      <c r="AU143" s="510">
        <v>1</v>
      </c>
      <c r="AV143" s="510"/>
      <c r="AW143" s="510"/>
      <c r="AX143" s="510">
        <v>1</v>
      </c>
      <c r="AY143" s="510"/>
      <c r="AZ143" s="510"/>
      <c r="BA143" s="510"/>
      <c r="BB143" s="510">
        <v>3</v>
      </c>
      <c r="BC143" s="510"/>
      <c r="BD143" s="510"/>
      <c r="BE143" s="510"/>
      <c r="BF143" s="511">
        <v>20</v>
      </c>
    </row>
    <row r="144" spans="1:58" x14ac:dyDescent="0.25">
      <c r="A144" s="508" t="s">
        <v>132</v>
      </c>
      <c r="B144" s="509" t="s">
        <v>314</v>
      </c>
      <c r="C144" s="510"/>
      <c r="D144" s="510"/>
      <c r="E144" s="510"/>
      <c r="F144" s="510">
        <v>1</v>
      </c>
      <c r="G144" s="510"/>
      <c r="H144" s="510"/>
      <c r="I144" s="510"/>
      <c r="J144" s="510"/>
      <c r="K144" s="510"/>
      <c r="L144" s="510">
        <v>1</v>
      </c>
      <c r="M144" s="510"/>
      <c r="N144" s="510"/>
      <c r="O144" s="510"/>
      <c r="P144" s="510">
        <v>2</v>
      </c>
      <c r="Q144" s="510"/>
      <c r="R144" s="510"/>
      <c r="S144" s="510"/>
      <c r="T144" s="510"/>
      <c r="U144" s="510"/>
      <c r="V144" s="510"/>
      <c r="W144" s="510"/>
      <c r="X144" s="510"/>
      <c r="Y144" s="510"/>
      <c r="Z144" s="510">
        <v>3</v>
      </c>
      <c r="AA144" s="510">
        <v>1</v>
      </c>
      <c r="AB144" s="510"/>
      <c r="AC144" s="510"/>
      <c r="AD144" s="510"/>
      <c r="AE144" s="510"/>
      <c r="AF144" s="510"/>
      <c r="AG144" s="510"/>
      <c r="AH144" s="510"/>
      <c r="AI144" s="510"/>
      <c r="AJ144" s="510"/>
      <c r="AK144" s="510"/>
      <c r="AL144" s="510"/>
      <c r="AM144" s="510"/>
      <c r="AN144" s="510"/>
      <c r="AO144" s="510"/>
      <c r="AP144" s="510">
        <v>1</v>
      </c>
      <c r="AQ144" s="510"/>
      <c r="AR144" s="510"/>
      <c r="AS144" s="510"/>
      <c r="AT144" s="510"/>
      <c r="AU144" s="510">
        <v>1</v>
      </c>
      <c r="AV144" s="510"/>
      <c r="AW144" s="510"/>
      <c r="AX144" s="510"/>
      <c r="AY144" s="510"/>
      <c r="AZ144" s="510"/>
      <c r="BA144" s="510"/>
      <c r="BB144" s="510">
        <v>2</v>
      </c>
      <c r="BC144" s="510"/>
      <c r="BD144" s="510"/>
      <c r="BE144" s="510"/>
      <c r="BF144" s="511">
        <v>12</v>
      </c>
    </row>
    <row r="145" spans="1:58" x14ac:dyDescent="0.25">
      <c r="A145" s="508" t="s">
        <v>132</v>
      </c>
      <c r="B145" s="509" t="s">
        <v>323</v>
      </c>
      <c r="C145" s="510"/>
      <c r="D145" s="510"/>
      <c r="E145" s="510"/>
      <c r="F145" s="510">
        <v>3</v>
      </c>
      <c r="G145" s="510">
        <v>1</v>
      </c>
      <c r="H145" s="510"/>
      <c r="I145" s="510"/>
      <c r="J145" s="510"/>
      <c r="K145" s="510"/>
      <c r="L145" s="510">
        <v>3</v>
      </c>
      <c r="M145" s="510"/>
      <c r="N145" s="510"/>
      <c r="O145" s="510"/>
      <c r="P145" s="510">
        <v>3</v>
      </c>
      <c r="Q145" s="510"/>
      <c r="R145" s="510"/>
      <c r="S145" s="510"/>
      <c r="T145" s="510"/>
      <c r="U145" s="510">
        <v>1</v>
      </c>
      <c r="V145" s="510"/>
      <c r="W145" s="510"/>
      <c r="X145" s="510"/>
      <c r="Y145" s="510"/>
      <c r="Z145" s="510">
        <v>6</v>
      </c>
      <c r="AA145" s="510">
        <v>3</v>
      </c>
      <c r="AB145" s="510"/>
      <c r="AC145" s="510"/>
      <c r="AD145" s="510"/>
      <c r="AE145" s="510"/>
      <c r="AF145" s="510"/>
      <c r="AG145" s="510"/>
      <c r="AH145" s="510"/>
      <c r="AI145" s="510"/>
      <c r="AJ145" s="510"/>
      <c r="AK145" s="510"/>
      <c r="AL145" s="510">
        <v>1</v>
      </c>
      <c r="AM145" s="510"/>
      <c r="AN145" s="510"/>
      <c r="AO145" s="510"/>
      <c r="AP145" s="510"/>
      <c r="AQ145" s="510"/>
      <c r="AR145" s="510"/>
      <c r="AS145" s="510"/>
      <c r="AT145" s="510"/>
      <c r="AU145" s="510">
        <v>2</v>
      </c>
      <c r="AV145" s="510"/>
      <c r="AW145" s="510"/>
      <c r="AX145" s="510">
        <v>1</v>
      </c>
      <c r="AY145" s="510"/>
      <c r="AZ145" s="510"/>
      <c r="BA145" s="510"/>
      <c r="BB145" s="510">
        <v>4</v>
      </c>
      <c r="BC145" s="510"/>
      <c r="BD145" s="510"/>
      <c r="BE145" s="510"/>
      <c r="BF145" s="511">
        <v>28</v>
      </c>
    </row>
    <row r="146" spans="1:58" x14ac:dyDescent="0.25">
      <c r="A146" s="508" t="s">
        <v>132</v>
      </c>
      <c r="B146" s="509" t="s">
        <v>346</v>
      </c>
      <c r="C146" s="510"/>
      <c r="D146" s="510"/>
      <c r="E146" s="510"/>
      <c r="F146" s="510">
        <v>1</v>
      </c>
      <c r="G146" s="510">
        <v>1</v>
      </c>
      <c r="H146" s="510"/>
      <c r="I146" s="510"/>
      <c r="J146" s="510"/>
      <c r="K146" s="510"/>
      <c r="L146" s="510">
        <v>2</v>
      </c>
      <c r="M146" s="510"/>
      <c r="N146" s="510"/>
      <c r="O146" s="510"/>
      <c r="P146" s="510">
        <v>3</v>
      </c>
      <c r="Q146" s="510"/>
      <c r="R146" s="510"/>
      <c r="S146" s="510"/>
      <c r="T146" s="510"/>
      <c r="U146" s="510">
        <v>1</v>
      </c>
      <c r="V146" s="510"/>
      <c r="W146" s="510"/>
      <c r="X146" s="510"/>
      <c r="Y146" s="510">
        <v>1</v>
      </c>
      <c r="Z146" s="510">
        <v>4</v>
      </c>
      <c r="AA146" s="510">
        <v>2</v>
      </c>
      <c r="AB146" s="510"/>
      <c r="AC146" s="510"/>
      <c r="AD146" s="510"/>
      <c r="AE146" s="510"/>
      <c r="AF146" s="510"/>
      <c r="AG146" s="510"/>
      <c r="AH146" s="510"/>
      <c r="AI146" s="510"/>
      <c r="AJ146" s="510"/>
      <c r="AK146" s="510"/>
      <c r="AL146" s="510"/>
      <c r="AM146" s="510"/>
      <c r="AN146" s="510"/>
      <c r="AO146" s="510"/>
      <c r="AP146" s="510">
        <v>1</v>
      </c>
      <c r="AQ146" s="510"/>
      <c r="AR146" s="510"/>
      <c r="AS146" s="510"/>
      <c r="AT146" s="510"/>
      <c r="AU146" s="510">
        <v>2</v>
      </c>
      <c r="AV146" s="510"/>
      <c r="AW146" s="510"/>
      <c r="AX146" s="510">
        <v>2</v>
      </c>
      <c r="AY146" s="510"/>
      <c r="AZ146" s="510"/>
      <c r="BA146" s="510"/>
      <c r="BB146" s="510">
        <v>4</v>
      </c>
      <c r="BC146" s="510"/>
      <c r="BD146" s="510"/>
      <c r="BE146" s="510"/>
      <c r="BF146" s="511">
        <v>24</v>
      </c>
    </row>
    <row r="147" spans="1:58" x14ac:dyDescent="0.25">
      <c r="A147" s="508" t="s">
        <v>132</v>
      </c>
      <c r="B147" s="509" t="s">
        <v>173</v>
      </c>
      <c r="C147" s="510"/>
      <c r="D147" s="510"/>
      <c r="E147" s="510"/>
      <c r="F147" s="510">
        <v>1</v>
      </c>
      <c r="G147" s="510">
        <v>1</v>
      </c>
      <c r="H147" s="510"/>
      <c r="I147" s="510"/>
      <c r="J147" s="510"/>
      <c r="K147" s="510"/>
      <c r="L147" s="510"/>
      <c r="M147" s="510"/>
      <c r="N147" s="510"/>
      <c r="O147" s="510"/>
      <c r="P147" s="510"/>
      <c r="Q147" s="510"/>
      <c r="R147" s="510"/>
      <c r="S147" s="510"/>
      <c r="T147" s="510"/>
      <c r="U147" s="510"/>
      <c r="V147" s="510"/>
      <c r="W147" s="510"/>
      <c r="X147" s="510"/>
      <c r="Y147" s="510"/>
      <c r="Z147" s="510"/>
      <c r="AA147" s="510">
        <v>1</v>
      </c>
      <c r="AB147" s="510"/>
      <c r="AC147" s="510"/>
      <c r="AD147" s="510"/>
      <c r="AE147" s="510"/>
      <c r="AF147" s="510"/>
      <c r="AG147" s="510"/>
      <c r="AH147" s="510"/>
      <c r="AI147" s="510"/>
      <c r="AJ147" s="510"/>
      <c r="AK147" s="510"/>
      <c r="AL147" s="510"/>
      <c r="AM147" s="510"/>
      <c r="AN147" s="510">
        <v>16</v>
      </c>
      <c r="AO147" s="510"/>
      <c r="AP147" s="510"/>
      <c r="AQ147" s="510"/>
      <c r="AR147" s="510"/>
      <c r="AS147" s="510"/>
      <c r="AT147" s="510"/>
      <c r="AU147" s="510"/>
      <c r="AV147" s="510"/>
      <c r="AW147" s="510"/>
      <c r="AX147" s="510">
        <v>2</v>
      </c>
      <c r="AY147" s="510"/>
      <c r="AZ147" s="510"/>
      <c r="BA147" s="510"/>
      <c r="BB147" s="510"/>
      <c r="BC147" s="510"/>
      <c r="BD147" s="510"/>
      <c r="BE147" s="510"/>
      <c r="BF147" s="511">
        <v>21</v>
      </c>
    </row>
    <row r="148" spans="1:58" x14ac:dyDescent="0.25">
      <c r="A148" s="508" t="s">
        <v>132</v>
      </c>
      <c r="B148" s="509" t="s">
        <v>177</v>
      </c>
      <c r="C148" s="510"/>
      <c r="D148" s="510"/>
      <c r="E148" s="510"/>
      <c r="F148" s="510">
        <v>1</v>
      </c>
      <c r="G148" s="510"/>
      <c r="H148" s="510"/>
      <c r="I148" s="510"/>
      <c r="J148" s="510"/>
      <c r="K148" s="510"/>
      <c r="L148" s="510"/>
      <c r="M148" s="510"/>
      <c r="N148" s="510"/>
      <c r="O148" s="510"/>
      <c r="P148" s="510"/>
      <c r="Q148" s="510"/>
      <c r="R148" s="510"/>
      <c r="S148" s="510"/>
      <c r="T148" s="510"/>
      <c r="U148" s="510"/>
      <c r="V148" s="510"/>
      <c r="W148" s="510"/>
      <c r="X148" s="510"/>
      <c r="Y148" s="510"/>
      <c r="Z148" s="510"/>
      <c r="AA148" s="510"/>
      <c r="AB148" s="510"/>
      <c r="AC148" s="510"/>
      <c r="AD148" s="510"/>
      <c r="AE148" s="510"/>
      <c r="AF148" s="510"/>
      <c r="AG148" s="510"/>
      <c r="AH148" s="510"/>
      <c r="AI148" s="510"/>
      <c r="AJ148" s="510"/>
      <c r="AK148" s="510"/>
      <c r="AL148" s="510"/>
      <c r="AM148" s="510"/>
      <c r="AN148" s="510">
        <v>1</v>
      </c>
      <c r="AO148" s="510"/>
      <c r="AP148" s="510">
        <v>1</v>
      </c>
      <c r="AQ148" s="510"/>
      <c r="AR148" s="510"/>
      <c r="AS148" s="510"/>
      <c r="AT148" s="510"/>
      <c r="AU148" s="510"/>
      <c r="AV148" s="510"/>
      <c r="AW148" s="510"/>
      <c r="AX148" s="510">
        <v>1</v>
      </c>
      <c r="AY148" s="510"/>
      <c r="AZ148" s="510"/>
      <c r="BA148" s="510"/>
      <c r="BB148" s="510"/>
      <c r="BC148" s="510"/>
      <c r="BD148" s="510"/>
      <c r="BE148" s="510"/>
      <c r="BF148" s="511">
        <v>4</v>
      </c>
    </row>
    <row r="149" spans="1:58" x14ac:dyDescent="0.25">
      <c r="A149" s="508" t="s">
        <v>132</v>
      </c>
      <c r="B149" s="509" t="s">
        <v>320</v>
      </c>
      <c r="C149" s="510"/>
      <c r="D149" s="510"/>
      <c r="E149" s="510"/>
      <c r="F149" s="510">
        <v>1</v>
      </c>
      <c r="G149" s="510"/>
      <c r="H149" s="510"/>
      <c r="I149" s="510"/>
      <c r="J149" s="510"/>
      <c r="K149" s="510"/>
      <c r="L149" s="510"/>
      <c r="M149" s="510"/>
      <c r="N149" s="510"/>
      <c r="O149" s="510"/>
      <c r="P149" s="510">
        <v>2</v>
      </c>
      <c r="Q149" s="510"/>
      <c r="R149" s="510"/>
      <c r="S149" s="510"/>
      <c r="T149" s="510"/>
      <c r="U149" s="510">
        <v>1</v>
      </c>
      <c r="V149" s="510"/>
      <c r="W149" s="510"/>
      <c r="X149" s="510"/>
      <c r="Y149" s="510"/>
      <c r="Z149" s="510">
        <v>4</v>
      </c>
      <c r="AA149" s="510">
        <v>2</v>
      </c>
      <c r="AB149" s="510"/>
      <c r="AC149" s="510"/>
      <c r="AD149" s="510"/>
      <c r="AE149" s="510"/>
      <c r="AF149" s="510"/>
      <c r="AG149" s="510"/>
      <c r="AH149" s="510"/>
      <c r="AI149" s="510"/>
      <c r="AJ149" s="510"/>
      <c r="AK149" s="510"/>
      <c r="AL149" s="510"/>
      <c r="AM149" s="510"/>
      <c r="AN149" s="510"/>
      <c r="AO149" s="510"/>
      <c r="AP149" s="510"/>
      <c r="AQ149" s="510"/>
      <c r="AR149" s="510"/>
      <c r="AS149" s="510"/>
      <c r="AT149" s="510"/>
      <c r="AU149" s="510">
        <v>2</v>
      </c>
      <c r="AV149" s="510"/>
      <c r="AW149" s="510"/>
      <c r="AX149" s="510">
        <v>2</v>
      </c>
      <c r="AY149" s="510"/>
      <c r="AZ149" s="510"/>
      <c r="BA149" s="510"/>
      <c r="BB149" s="510">
        <v>2</v>
      </c>
      <c r="BC149" s="510"/>
      <c r="BD149" s="510"/>
      <c r="BE149" s="510"/>
      <c r="BF149" s="511">
        <v>16</v>
      </c>
    </row>
    <row r="150" spans="1:58" x14ac:dyDescent="0.25">
      <c r="A150" s="508" t="s">
        <v>132</v>
      </c>
      <c r="B150" s="509" t="s">
        <v>290</v>
      </c>
      <c r="C150" s="510"/>
      <c r="D150" s="510"/>
      <c r="E150" s="510"/>
      <c r="F150" s="510">
        <v>3</v>
      </c>
      <c r="G150" s="510">
        <v>1</v>
      </c>
      <c r="H150" s="510"/>
      <c r="I150" s="510"/>
      <c r="J150" s="510"/>
      <c r="K150" s="510"/>
      <c r="L150" s="510">
        <v>3</v>
      </c>
      <c r="M150" s="510"/>
      <c r="N150" s="510"/>
      <c r="O150" s="510"/>
      <c r="P150" s="510">
        <v>7</v>
      </c>
      <c r="Q150" s="510"/>
      <c r="R150" s="510"/>
      <c r="S150" s="510"/>
      <c r="T150" s="510"/>
      <c r="U150" s="510">
        <v>1</v>
      </c>
      <c r="V150" s="510"/>
      <c r="W150" s="510"/>
      <c r="X150" s="510"/>
      <c r="Y150" s="510"/>
      <c r="Z150" s="510">
        <v>7</v>
      </c>
      <c r="AA150" s="510">
        <v>6</v>
      </c>
      <c r="AB150" s="510"/>
      <c r="AC150" s="510"/>
      <c r="AD150" s="510"/>
      <c r="AE150" s="510"/>
      <c r="AF150" s="510"/>
      <c r="AG150" s="510"/>
      <c r="AH150" s="510"/>
      <c r="AI150" s="510"/>
      <c r="AJ150" s="510"/>
      <c r="AK150" s="510"/>
      <c r="AL150" s="510">
        <v>1</v>
      </c>
      <c r="AM150" s="510">
        <v>4</v>
      </c>
      <c r="AN150" s="510"/>
      <c r="AO150" s="510"/>
      <c r="AP150" s="510">
        <v>2</v>
      </c>
      <c r="AQ150" s="510"/>
      <c r="AR150" s="510"/>
      <c r="AS150" s="510"/>
      <c r="AT150" s="510"/>
      <c r="AU150" s="510">
        <v>5</v>
      </c>
      <c r="AV150" s="510"/>
      <c r="AW150" s="510"/>
      <c r="AX150" s="510">
        <v>1</v>
      </c>
      <c r="AY150" s="510"/>
      <c r="AZ150" s="510"/>
      <c r="BA150" s="510"/>
      <c r="BB150" s="510">
        <v>9</v>
      </c>
      <c r="BC150" s="510"/>
      <c r="BD150" s="510"/>
      <c r="BE150" s="510"/>
      <c r="BF150" s="511">
        <v>50</v>
      </c>
    </row>
    <row r="151" spans="1:58" x14ac:dyDescent="0.25">
      <c r="A151" s="508" t="s">
        <v>132</v>
      </c>
      <c r="B151" s="509" t="s">
        <v>287</v>
      </c>
      <c r="C151" s="510"/>
      <c r="D151" s="510"/>
      <c r="E151" s="510"/>
      <c r="F151" s="510">
        <v>5</v>
      </c>
      <c r="G151" s="510">
        <v>3</v>
      </c>
      <c r="H151" s="510"/>
      <c r="I151" s="510"/>
      <c r="J151" s="510"/>
      <c r="K151" s="510"/>
      <c r="L151" s="510">
        <v>5</v>
      </c>
      <c r="M151" s="510"/>
      <c r="N151" s="510"/>
      <c r="O151" s="510"/>
      <c r="P151" s="510">
        <v>12</v>
      </c>
      <c r="Q151" s="510"/>
      <c r="R151" s="510"/>
      <c r="S151" s="510"/>
      <c r="T151" s="510"/>
      <c r="U151" s="510">
        <v>3</v>
      </c>
      <c r="V151" s="510"/>
      <c r="W151" s="510"/>
      <c r="X151" s="510"/>
      <c r="Y151" s="510"/>
      <c r="Z151" s="510">
        <v>17</v>
      </c>
      <c r="AA151" s="510">
        <v>13</v>
      </c>
      <c r="AB151" s="510"/>
      <c r="AC151" s="510"/>
      <c r="AD151" s="510"/>
      <c r="AE151" s="510"/>
      <c r="AF151" s="510"/>
      <c r="AG151" s="510"/>
      <c r="AH151" s="510"/>
      <c r="AI151" s="510"/>
      <c r="AJ151" s="510"/>
      <c r="AK151" s="510"/>
      <c r="AL151" s="510">
        <v>2</v>
      </c>
      <c r="AM151" s="510"/>
      <c r="AN151" s="510"/>
      <c r="AO151" s="510"/>
      <c r="AP151" s="510">
        <v>4</v>
      </c>
      <c r="AQ151" s="510"/>
      <c r="AR151" s="510"/>
      <c r="AS151" s="510"/>
      <c r="AT151" s="510"/>
      <c r="AU151" s="510">
        <v>8</v>
      </c>
      <c r="AV151" s="510"/>
      <c r="AW151" s="510"/>
      <c r="AX151" s="510">
        <v>5</v>
      </c>
      <c r="AY151" s="510"/>
      <c r="AZ151" s="510"/>
      <c r="BA151" s="510"/>
      <c r="BB151" s="510">
        <v>14</v>
      </c>
      <c r="BC151" s="510"/>
      <c r="BD151" s="510"/>
      <c r="BE151" s="510"/>
      <c r="BF151" s="511">
        <v>91</v>
      </c>
    </row>
    <row r="152" spans="1:58" x14ac:dyDescent="0.25">
      <c r="A152" s="508" t="s">
        <v>132</v>
      </c>
      <c r="B152" s="509" t="s">
        <v>311</v>
      </c>
      <c r="C152" s="510"/>
      <c r="D152" s="510"/>
      <c r="E152" s="510"/>
      <c r="F152" s="510">
        <v>3</v>
      </c>
      <c r="G152" s="510">
        <v>1</v>
      </c>
      <c r="H152" s="510"/>
      <c r="I152" s="510"/>
      <c r="J152" s="510"/>
      <c r="K152" s="510"/>
      <c r="L152" s="510">
        <v>2</v>
      </c>
      <c r="M152" s="510"/>
      <c r="N152" s="510"/>
      <c r="O152" s="510"/>
      <c r="P152" s="510">
        <v>3</v>
      </c>
      <c r="Q152" s="510"/>
      <c r="R152" s="510"/>
      <c r="S152" s="510"/>
      <c r="T152" s="510"/>
      <c r="U152" s="510">
        <v>1</v>
      </c>
      <c r="V152" s="510"/>
      <c r="W152" s="510"/>
      <c r="X152" s="510"/>
      <c r="Y152" s="510"/>
      <c r="Z152" s="510">
        <v>5</v>
      </c>
      <c r="AA152" s="510">
        <v>3</v>
      </c>
      <c r="AB152" s="510"/>
      <c r="AC152" s="510"/>
      <c r="AD152" s="510"/>
      <c r="AE152" s="510"/>
      <c r="AF152" s="510"/>
      <c r="AG152" s="510"/>
      <c r="AH152" s="510"/>
      <c r="AI152" s="510"/>
      <c r="AJ152" s="510"/>
      <c r="AK152" s="510"/>
      <c r="AL152" s="510">
        <v>1</v>
      </c>
      <c r="AM152" s="510"/>
      <c r="AN152" s="510"/>
      <c r="AO152" s="510"/>
      <c r="AP152" s="510">
        <v>2</v>
      </c>
      <c r="AQ152" s="510"/>
      <c r="AR152" s="510"/>
      <c r="AS152" s="510"/>
      <c r="AT152" s="510"/>
      <c r="AU152" s="510">
        <v>3</v>
      </c>
      <c r="AV152" s="510"/>
      <c r="AW152" s="510"/>
      <c r="AX152" s="510">
        <v>3</v>
      </c>
      <c r="AY152" s="510"/>
      <c r="AZ152" s="510"/>
      <c r="BA152" s="510"/>
      <c r="BB152" s="510">
        <v>6</v>
      </c>
      <c r="BC152" s="510"/>
      <c r="BD152" s="510"/>
      <c r="BE152" s="510"/>
      <c r="BF152" s="511">
        <v>33</v>
      </c>
    </row>
    <row r="153" spans="1:58" x14ac:dyDescent="0.25">
      <c r="A153" s="508" t="s">
        <v>132</v>
      </c>
      <c r="B153" s="509" t="s">
        <v>297</v>
      </c>
      <c r="C153" s="510"/>
      <c r="D153" s="510"/>
      <c r="E153" s="510"/>
      <c r="F153" s="510"/>
      <c r="G153" s="510"/>
      <c r="H153" s="510"/>
      <c r="I153" s="510"/>
      <c r="J153" s="510"/>
      <c r="K153" s="510"/>
      <c r="L153" s="510"/>
      <c r="M153" s="510"/>
      <c r="N153" s="510"/>
      <c r="O153" s="510"/>
      <c r="P153" s="510">
        <v>1</v>
      </c>
      <c r="Q153" s="510"/>
      <c r="R153" s="510"/>
      <c r="S153" s="510"/>
      <c r="T153" s="510"/>
      <c r="U153" s="510"/>
      <c r="V153" s="510"/>
      <c r="W153" s="510"/>
      <c r="X153" s="510"/>
      <c r="Y153" s="510"/>
      <c r="Z153" s="510">
        <v>2</v>
      </c>
      <c r="AA153" s="510">
        <v>1</v>
      </c>
      <c r="AB153" s="510"/>
      <c r="AC153" s="510"/>
      <c r="AD153" s="510"/>
      <c r="AE153" s="510"/>
      <c r="AF153" s="510"/>
      <c r="AG153" s="510"/>
      <c r="AH153" s="510"/>
      <c r="AI153" s="510"/>
      <c r="AJ153" s="510"/>
      <c r="AK153" s="510"/>
      <c r="AL153" s="510"/>
      <c r="AM153" s="510"/>
      <c r="AN153" s="510"/>
      <c r="AO153" s="510"/>
      <c r="AP153" s="510"/>
      <c r="AQ153" s="510"/>
      <c r="AR153" s="510"/>
      <c r="AS153" s="510"/>
      <c r="AT153" s="510"/>
      <c r="AU153" s="510"/>
      <c r="AV153" s="510"/>
      <c r="AW153" s="510"/>
      <c r="AX153" s="510"/>
      <c r="AY153" s="510"/>
      <c r="AZ153" s="510"/>
      <c r="BA153" s="510"/>
      <c r="BB153" s="510">
        <v>1</v>
      </c>
      <c r="BC153" s="510"/>
      <c r="BD153" s="510"/>
      <c r="BE153" s="510"/>
      <c r="BF153" s="511">
        <v>5</v>
      </c>
    </row>
    <row r="154" spans="1:58" x14ac:dyDescent="0.25">
      <c r="A154" s="508" t="s">
        <v>132</v>
      </c>
      <c r="B154" s="509" t="s">
        <v>288</v>
      </c>
      <c r="C154" s="510"/>
      <c r="D154" s="510"/>
      <c r="E154" s="510"/>
      <c r="F154" s="510">
        <v>3</v>
      </c>
      <c r="G154" s="510">
        <v>1</v>
      </c>
      <c r="H154" s="510"/>
      <c r="I154" s="510"/>
      <c r="J154" s="510"/>
      <c r="K154" s="510"/>
      <c r="L154" s="510">
        <v>3</v>
      </c>
      <c r="M154" s="510"/>
      <c r="N154" s="510"/>
      <c r="O154" s="510"/>
      <c r="P154" s="510">
        <v>4</v>
      </c>
      <c r="Q154" s="510"/>
      <c r="R154" s="510"/>
      <c r="S154" s="510"/>
      <c r="T154" s="510"/>
      <c r="U154" s="510">
        <v>1</v>
      </c>
      <c r="V154" s="510"/>
      <c r="W154" s="510"/>
      <c r="X154" s="510"/>
      <c r="Y154" s="510"/>
      <c r="Z154" s="510">
        <v>5</v>
      </c>
      <c r="AA154" s="510">
        <v>4</v>
      </c>
      <c r="AB154" s="510"/>
      <c r="AC154" s="510"/>
      <c r="AD154" s="510"/>
      <c r="AE154" s="510"/>
      <c r="AF154" s="510"/>
      <c r="AG154" s="510"/>
      <c r="AH154" s="510"/>
      <c r="AI154" s="510"/>
      <c r="AJ154" s="510"/>
      <c r="AK154" s="510"/>
      <c r="AL154" s="510">
        <v>1</v>
      </c>
      <c r="AM154" s="510">
        <v>4</v>
      </c>
      <c r="AN154" s="510"/>
      <c r="AO154" s="510"/>
      <c r="AP154" s="510">
        <v>1</v>
      </c>
      <c r="AQ154" s="510"/>
      <c r="AR154" s="510"/>
      <c r="AS154" s="510"/>
      <c r="AT154" s="510"/>
      <c r="AU154" s="510">
        <v>5</v>
      </c>
      <c r="AV154" s="510"/>
      <c r="AW154" s="510"/>
      <c r="AX154" s="510">
        <v>2</v>
      </c>
      <c r="AY154" s="510"/>
      <c r="AZ154" s="510"/>
      <c r="BA154" s="510"/>
      <c r="BB154" s="510">
        <v>6</v>
      </c>
      <c r="BC154" s="510"/>
      <c r="BD154" s="510"/>
      <c r="BE154" s="510"/>
      <c r="BF154" s="511">
        <v>40</v>
      </c>
    </row>
    <row r="155" spans="1:58" x14ac:dyDescent="0.25">
      <c r="A155" s="508" t="s">
        <v>132</v>
      </c>
      <c r="B155" s="509" t="s">
        <v>313</v>
      </c>
      <c r="C155" s="510"/>
      <c r="D155" s="510"/>
      <c r="E155" s="510"/>
      <c r="F155" s="510"/>
      <c r="G155" s="510"/>
      <c r="H155" s="510"/>
      <c r="I155" s="510"/>
      <c r="J155" s="510"/>
      <c r="K155" s="510"/>
      <c r="L155" s="510">
        <v>1</v>
      </c>
      <c r="M155" s="510"/>
      <c r="N155" s="510"/>
      <c r="O155" s="510"/>
      <c r="P155" s="510">
        <v>1</v>
      </c>
      <c r="Q155" s="510"/>
      <c r="R155" s="510"/>
      <c r="S155" s="510"/>
      <c r="T155" s="510"/>
      <c r="U155" s="510"/>
      <c r="V155" s="510"/>
      <c r="W155" s="510"/>
      <c r="X155" s="510"/>
      <c r="Y155" s="510"/>
      <c r="Z155" s="510">
        <v>2</v>
      </c>
      <c r="AA155" s="510">
        <v>1</v>
      </c>
      <c r="AB155" s="510"/>
      <c r="AC155" s="510"/>
      <c r="AD155" s="510"/>
      <c r="AE155" s="510"/>
      <c r="AF155" s="510"/>
      <c r="AG155" s="510"/>
      <c r="AH155" s="510"/>
      <c r="AI155" s="510"/>
      <c r="AJ155" s="510"/>
      <c r="AK155" s="510"/>
      <c r="AL155" s="510"/>
      <c r="AM155" s="510"/>
      <c r="AN155" s="510"/>
      <c r="AO155" s="510"/>
      <c r="AP155" s="510"/>
      <c r="AQ155" s="510"/>
      <c r="AR155" s="510"/>
      <c r="AS155" s="510"/>
      <c r="AT155" s="510"/>
      <c r="AU155" s="510">
        <v>2</v>
      </c>
      <c r="AV155" s="510"/>
      <c r="AW155" s="510"/>
      <c r="AX155" s="510">
        <v>1</v>
      </c>
      <c r="AY155" s="510"/>
      <c r="AZ155" s="510"/>
      <c r="BA155" s="510"/>
      <c r="BB155" s="510">
        <v>2</v>
      </c>
      <c r="BC155" s="510"/>
      <c r="BD155" s="510"/>
      <c r="BE155" s="510"/>
      <c r="BF155" s="511">
        <v>10</v>
      </c>
    </row>
    <row r="156" spans="1:58" x14ac:dyDescent="0.25">
      <c r="A156" s="508" t="s">
        <v>132</v>
      </c>
      <c r="B156" s="509" t="s">
        <v>138</v>
      </c>
      <c r="C156" s="510"/>
      <c r="D156" s="510"/>
      <c r="E156" s="510"/>
      <c r="F156" s="510">
        <v>1</v>
      </c>
      <c r="G156" s="510">
        <v>1</v>
      </c>
      <c r="H156" s="510"/>
      <c r="I156" s="510"/>
      <c r="J156" s="510"/>
      <c r="K156" s="510"/>
      <c r="L156" s="510">
        <v>10</v>
      </c>
      <c r="M156" s="510"/>
      <c r="N156" s="510"/>
      <c r="O156" s="510"/>
      <c r="P156" s="510">
        <v>6</v>
      </c>
      <c r="Q156" s="510"/>
      <c r="R156" s="510"/>
      <c r="S156" s="510"/>
      <c r="T156" s="510"/>
      <c r="U156" s="510">
        <v>1</v>
      </c>
      <c r="V156" s="510"/>
      <c r="W156" s="510"/>
      <c r="X156" s="510"/>
      <c r="Y156" s="510"/>
      <c r="Z156" s="510">
        <v>6</v>
      </c>
      <c r="AA156" s="510">
        <v>4</v>
      </c>
      <c r="AB156" s="510"/>
      <c r="AC156" s="510"/>
      <c r="AD156" s="510"/>
      <c r="AE156" s="510"/>
      <c r="AF156" s="510"/>
      <c r="AG156" s="510"/>
      <c r="AH156" s="510"/>
      <c r="AI156" s="510"/>
      <c r="AJ156" s="510"/>
      <c r="AK156" s="510"/>
      <c r="AL156" s="510">
        <v>1</v>
      </c>
      <c r="AM156" s="510"/>
      <c r="AN156" s="510"/>
      <c r="AO156" s="510"/>
      <c r="AP156" s="510">
        <v>2</v>
      </c>
      <c r="AQ156" s="510"/>
      <c r="AR156" s="510"/>
      <c r="AS156" s="510"/>
      <c r="AT156" s="510"/>
      <c r="AU156" s="510">
        <v>4</v>
      </c>
      <c r="AV156" s="510"/>
      <c r="AW156" s="510"/>
      <c r="AX156" s="510">
        <v>1</v>
      </c>
      <c r="AY156" s="510"/>
      <c r="AZ156" s="510"/>
      <c r="BA156" s="510"/>
      <c r="BB156" s="510">
        <v>8</v>
      </c>
      <c r="BC156" s="510"/>
      <c r="BD156" s="510"/>
      <c r="BE156" s="510"/>
      <c r="BF156" s="511">
        <v>45</v>
      </c>
    </row>
    <row r="157" spans="1:58" x14ac:dyDescent="0.25">
      <c r="A157" s="508" t="s">
        <v>132</v>
      </c>
      <c r="B157" s="509" t="s">
        <v>316</v>
      </c>
      <c r="C157" s="510"/>
      <c r="D157" s="510"/>
      <c r="E157" s="510"/>
      <c r="F157" s="510">
        <v>1</v>
      </c>
      <c r="G157" s="510"/>
      <c r="H157" s="510"/>
      <c r="I157" s="510"/>
      <c r="J157" s="510"/>
      <c r="K157" s="510"/>
      <c r="L157" s="510"/>
      <c r="M157" s="510"/>
      <c r="N157" s="510"/>
      <c r="O157" s="510"/>
      <c r="P157" s="510">
        <v>1</v>
      </c>
      <c r="Q157" s="510"/>
      <c r="R157" s="510"/>
      <c r="S157" s="510"/>
      <c r="T157" s="510"/>
      <c r="U157" s="510"/>
      <c r="V157" s="510"/>
      <c r="W157" s="510"/>
      <c r="X157" s="510"/>
      <c r="Y157" s="510"/>
      <c r="Z157" s="510">
        <v>1</v>
      </c>
      <c r="AA157" s="510">
        <v>1</v>
      </c>
      <c r="AB157" s="510"/>
      <c r="AC157" s="510"/>
      <c r="AD157" s="510"/>
      <c r="AE157" s="510"/>
      <c r="AF157" s="510"/>
      <c r="AG157" s="510"/>
      <c r="AH157" s="510"/>
      <c r="AI157" s="510"/>
      <c r="AJ157" s="510"/>
      <c r="AK157" s="510"/>
      <c r="AL157" s="510"/>
      <c r="AM157" s="510">
        <v>2</v>
      </c>
      <c r="AN157" s="510"/>
      <c r="AO157" s="510"/>
      <c r="AP157" s="510"/>
      <c r="AQ157" s="510"/>
      <c r="AR157" s="510"/>
      <c r="AS157" s="510"/>
      <c r="AT157" s="510"/>
      <c r="AU157" s="510">
        <v>2</v>
      </c>
      <c r="AV157" s="510"/>
      <c r="AW157" s="510"/>
      <c r="AX157" s="510"/>
      <c r="AY157" s="510"/>
      <c r="AZ157" s="510"/>
      <c r="BA157" s="510"/>
      <c r="BB157" s="510">
        <v>1</v>
      </c>
      <c r="BC157" s="510"/>
      <c r="BD157" s="510"/>
      <c r="BE157" s="510"/>
      <c r="BF157" s="511">
        <v>9</v>
      </c>
    </row>
    <row r="158" spans="1:58" x14ac:dyDescent="0.25">
      <c r="A158" s="508" t="s">
        <v>132</v>
      </c>
      <c r="B158" s="509" t="s">
        <v>284</v>
      </c>
      <c r="C158" s="510"/>
      <c r="D158" s="510"/>
      <c r="E158" s="510"/>
      <c r="F158" s="510">
        <v>3</v>
      </c>
      <c r="G158" s="510">
        <v>1</v>
      </c>
      <c r="H158" s="510"/>
      <c r="I158" s="510"/>
      <c r="J158" s="510"/>
      <c r="K158" s="510"/>
      <c r="L158" s="510">
        <v>3</v>
      </c>
      <c r="M158" s="510"/>
      <c r="N158" s="510"/>
      <c r="O158" s="510"/>
      <c r="P158" s="510">
        <v>6</v>
      </c>
      <c r="Q158" s="510"/>
      <c r="R158" s="510"/>
      <c r="S158" s="510"/>
      <c r="T158" s="510"/>
      <c r="U158" s="510">
        <v>2</v>
      </c>
      <c r="V158" s="510"/>
      <c r="W158" s="510"/>
      <c r="X158" s="510"/>
      <c r="Y158" s="510"/>
      <c r="Z158" s="510">
        <v>7</v>
      </c>
      <c r="AA158" s="510">
        <v>7</v>
      </c>
      <c r="AB158" s="510"/>
      <c r="AC158" s="510"/>
      <c r="AD158" s="510"/>
      <c r="AE158" s="510"/>
      <c r="AF158" s="510"/>
      <c r="AG158" s="510"/>
      <c r="AH158" s="510"/>
      <c r="AI158" s="510"/>
      <c r="AJ158" s="510"/>
      <c r="AK158" s="510"/>
      <c r="AL158" s="510">
        <v>1</v>
      </c>
      <c r="AM158" s="510">
        <v>4</v>
      </c>
      <c r="AN158" s="510"/>
      <c r="AO158" s="510"/>
      <c r="AP158" s="510">
        <v>2</v>
      </c>
      <c r="AQ158" s="510"/>
      <c r="AR158" s="510"/>
      <c r="AS158" s="510"/>
      <c r="AT158" s="510"/>
      <c r="AU158" s="510">
        <v>4</v>
      </c>
      <c r="AV158" s="510"/>
      <c r="AW158" s="510"/>
      <c r="AX158" s="510">
        <v>2</v>
      </c>
      <c r="AY158" s="510"/>
      <c r="AZ158" s="510"/>
      <c r="BA158" s="510"/>
      <c r="BB158" s="510">
        <v>9</v>
      </c>
      <c r="BC158" s="510"/>
      <c r="BD158" s="510"/>
      <c r="BE158" s="510"/>
      <c r="BF158" s="511">
        <v>51</v>
      </c>
    </row>
    <row r="159" spans="1:58" x14ac:dyDescent="0.25">
      <c r="A159" s="508" t="s">
        <v>132</v>
      </c>
      <c r="B159" s="509" t="s">
        <v>285</v>
      </c>
      <c r="C159" s="510"/>
      <c r="D159" s="510"/>
      <c r="E159" s="510"/>
      <c r="F159" s="510">
        <v>2</v>
      </c>
      <c r="G159" s="510">
        <v>1</v>
      </c>
      <c r="H159" s="510"/>
      <c r="I159" s="510"/>
      <c r="J159" s="510"/>
      <c r="K159" s="510"/>
      <c r="L159" s="510">
        <v>1</v>
      </c>
      <c r="M159" s="510"/>
      <c r="N159" s="510"/>
      <c r="O159" s="510"/>
      <c r="P159" s="510">
        <v>2</v>
      </c>
      <c r="Q159" s="510"/>
      <c r="R159" s="510"/>
      <c r="S159" s="510"/>
      <c r="T159" s="510"/>
      <c r="U159" s="510"/>
      <c r="V159" s="510"/>
      <c r="W159" s="510"/>
      <c r="X159" s="510"/>
      <c r="Y159" s="510"/>
      <c r="Z159" s="510">
        <v>3</v>
      </c>
      <c r="AA159" s="510">
        <v>2</v>
      </c>
      <c r="AB159" s="510"/>
      <c r="AC159" s="510"/>
      <c r="AD159" s="510"/>
      <c r="AE159" s="510"/>
      <c r="AF159" s="510"/>
      <c r="AG159" s="510"/>
      <c r="AH159" s="510"/>
      <c r="AI159" s="510"/>
      <c r="AJ159" s="510"/>
      <c r="AK159" s="510"/>
      <c r="AL159" s="510"/>
      <c r="AM159" s="510">
        <v>1</v>
      </c>
      <c r="AN159" s="510"/>
      <c r="AO159" s="510"/>
      <c r="AP159" s="510">
        <v>1</v>
      </c>
      <c r="AQ159" s="510"/>
      <c r="AR159" s="510"/>
      <c r="AS159" s="510"/>
      <c r="AT159" s="510"/>
      <c r="AU159" s="510">
        <v>3</v>
      </c>
      <c r="AV159" s="510"/>
      <c r="AW159" s="510"/>
      <c r="AX159" s="510">
        <v>1</v>
      </c>
      <c r="AY159" s="510"/>
      <c r="AZ159" s="510"/>
      <c r="BA159" s="510"/>
      <c r="BB159" s="510">
        <v>3</v>
      </c>
      <c r="BC159" s="510"/>
      <c r="BD159" s="510"/>
      <c r="BE159" s="510"/>
      <c r="BF159" s="511">
        <v>20</v>
      </c>
    </row>
    <row r="160" spans="1:58" x14ac:dyDescent="0.25">
      <c r="A160" s="508" t="s">
        <v>132</v>
      </c>
      <c r="B160" s="509" t="s">
        <v>317</v>
      </c>
      <c r="C160" s="510"/>
      <c r="D160" s="510"/>
      <c r="E160" s="510"/>
      <c r="F160" s="510">
        <v>4</v>
      </c>
      <c r="G160" s="510">
        <v>2</v>
      </c>
      <c r="H160" s="510"/>
      <c r="I160" s="510"/>
      <c r="J160" s="510"/>
      <c r="K160" s="510"/>
      <c r="L160" s="510">
        <v>3</v>
      </c>
      <c r="M160" s="510"/>
      <c r="N160" s="510"/>
      <c r="O160" s="510"/>
      <c r="P160" s="510">
        <v>7</v>
      </c>
      <c r="Q160" s="510"/>
      <c r="R160" s="510"/>
      <c r="S160" s="510"/>
      <c r="T160" s="510"/>
      <c r="U160" s="510">
        <v>2</v>
      </c>
      <c r="V160" s="510"/>
      <c r="W160" s="510"/>
      <c r="X160" s="510"/>
      <c r="Y160" s="510"/>
      <c r="Z160" s="510">
        <v>9</v>
      </c>
      <c r="AA160" s="510">
        <v>7</v>
      </c>
      <c r="AB160" s="510"/>
      <c r="AC160" s="510"/>
      <c r="AD160" s="510"/>
      <c r="AE160" s="510"/>
      <c r="AF160" s="510"/>
      <c r="AG160" s="510"/>
      <c r="AH160" s="510"/>
      <c r="AI160" s="510"/>
      <c r="AJ160" s="510"/>
      <c r="AK160" s="510"/>
      <c r="AL160" s="510">
        <v>2</v>
      </c>
      <c r="AM160" s="510"/>
      <c r="AN160" s="510"/>
      <c r="AO160" s="510"/>
      <c r="AP160" s="510">
        <v>2</v>
      </c>
      <c r="AQ160" s="510"/>
      <c r="AR160" s="510"/>
      <c r="AS160" s="510"/>
      <c r="AT160" s="510"/>
      <c r="AU160" s="510">
        <v>6</v>
      </c>
      <c r="AV160" s="510"/>
      <c r="AW160" s="510"/>
      <c r="AX160" s="510">
        <v>3</v>
      </c>
      <c r="AY160" s="510"/>
      <c r="AZ160" s="510"/>
      <c r="BA160" s="510"/>
      <c r="BB160" s="510">
        <v>11</v>
      </c>
      <c r="BC160" s="510"/>
      <c r="BD160" s="510"/>
      <c r="BE160" s="510"/>
      <c r="BF160" s="511">
        <v>58</v>
      </c>
    </row>
    <row r="161" spans="1:58" x14ac:dyDescent="0.25">
      <c r="A161" s="508" t="s">
        <v>132</v>
      </c>
      <c r="B161" s="509" t="s">
        <v>306</v>
      </c>
      <c r="C161" s="510"/>
      <c r="D161" s="510"/>
      <c r="E161" s="510"/>
      <c r="F161" s="510">
        <v>1</v>
      </c>
      <c r="G161" s="510"/>
      <c r="H161" s="510"/>
      <c r="I161" s="510"/>
      <c r="J161" s="510"/>
      <c r="K161" s="510"/>
      <c r="L161" s="510">
        <v>1</v>
      </c>
      <c r="M161" s="510"/>
      <c r="N161" s="510"/>
      <c r="O161" s="510"/>
      <c r="P161" s="510">
        <v>2</v>
      </c>
      <c r="Q161" s="510"/>
      <c r="R161" s="510"/>
      <c r="S161" s="510"/>
      <c r="T161" s="510"/>
      <c r="U161" s="510">
        <v>1</v>
      </c>
      <c r="V161" s="510"/>
      <c r="W161" s="510"/>
      <c r="X161" s="510"/>
      <c r="Y161" s="510"/>
      <c r="Z161" s="510">
        <v>3</v>
      </c>
      <c r="AA161" s="510">
        <v>2</v>
      </c>
      <c r="AB161" s="510"/>
      <c r="AC161" s="510"/>
      <c r="AD161" s="510"/>
      <c r="AE161" s="510"/>
      <c r="AF161" s="510"/>
      <c r="AG161" s="510"/>
      <c r="AH161" s="510"/>
      <c r="AI161" s="510"/>
      <c r="AJ161" s="510"/>
      <c r="AK161" s="510"/>
      <c r="AL161" s="510"/>
      <c r="AM161" s="510"/>
      <c r="AN161" s="510"/>
      <c r="AO161" s="510"/>
      <c r="AP161" s="510">
        <v>1</v>
      </c>
      <c r="AQ161" s="510"/>
      <c r="AR161" s="510"/>
      <c r="AS161" s="510"/>
      <c r="AT161" s="510"/>
      <c r="AU161" s="510"/>
      <c r="AV161" s="510"/>
      <c r="AW161" s="510"/>
      <c r="AX161" s="510"/>
      <c r="AY161" s="510"/>
      <c r="AZ161" s="510"/>
      <c r="BA161" s="510"/>
      <c r="BB161" s="510">
        <v>2</v>
      </c>
      <c r="BC161" s="510"/>
      <c r="BD161" s="510"/>
      <c r="BE161" s="510"/>
      <c r="BF161" s="511">
        <v>13</v>
      </c>
    </row>
    <row r="162" spans="1:58" x14ac:dyDescent="0.25">
      <c r="A162" s="508" t="s">
        <v>132</v>
      </c>
      <c r="B162" s="509" t="s">
        <v>343</v>
      </c>
      <c r="C162" s="510"/>
      <c r="D162" s="510"/>
      <c r="E162" s="510"/>
      <c r="F162" s="510">
        <v>2</v>
      </c>
      <c r="G162" s="510">
        <v>1</v>
      </c>
      <c r="H162" s="510"/>
      <c r="I162" s="510"/>
      <c r="J162" s="510"/>
      <c r="K162" s="510"/>
      <c r="L162" s="510">
        <v>2</v>
      </c>
      <c r="M162" s="510"/>
      <c r="N162" s="510"/>
      <c r="O162" s="510"/>
      <c r="P162" s="510">
        <v>5</v>
      </c>
      <c r="Q162" s="510"/>
      <c r="R162" s="510"/>
      <c r="S162" s="510"/>
      <c r="T162" s="510"/>
      <c r="U162" s="510">
        <v>1</v>
      </c>
      <c r="V162" s="510"/>
      <c r="W162" s="510"/>
      <c r="X162" s="510"/>
      <c r="Y162" s="510"/>
      <c r="Z162" s="510">
        <v>5</v>
      </c>
      <c r="AA162" s="510">
        <v>6</v>
      </c>
      <c r="AB162" s="510"/>
      <c r="AC162" s="510"/>
      <c r="AD162" s="510"/>
      <c r="AE162" s="510"/>
      <c r="AF162" s="510"/>
      <c r="AG162" s="510"/>
      <c r="AH162" s="510"/>
      <c r="AI162" s="510"/>
      <c r="AJ162" s="510"/>
      <c r="AK162" s="510"/>
      <c r="AL162" s="510">
        <v>1</v>
      </c>
      <c r="AM162" s="510"/>
      <c r="AN162" s="510"/>
      <c r="AO162" s="510"/>
      <c r="AP162" s="510">
        <v>2</v>
      </c>
      <c r="AQ162" s="510"/>
      <c r="AR162" s="510"/>
      <c r="AS162" s="510"/>
      <c r="AT162" s="510"/>
      <c r="AU162" s="510">
        <v>3</v>
      </c>
      <c r="AV162" s="510"/>
      <c r="AW162" s="510"/>
      <c r="AX162" s="510">
        <v>2</v>
      </c>
      <c r="AY162" s="510"/>
      <c r="AZ162" s="510"/>
      <c r="BA162" s="510"/>
      <c r="BB162" s="510">
        <v>7</v>
      </c>
      <c r="BC162" s="510"/>
      <c r="BD162" s="510"/>
      <c r="BE162" s="510"/>
      <c r="BF162" s="511">
        <v>37</v>
      </c>
    </row>
    <row r="163" spans="1:58" x14ac:dyDescent="0.25">
      <c r="A163" s="508" t="s">
        <v>132</v>
      </c>
      <c r="B163" s="509" t="s">
        <v>312</v>
      </c>
      <c r="C163" s="510"/>
      <c r="D163" s="510"/>
      <c r="E163" s="510"/>
      <c r="F163" s="510">
        <v>2</v>
      </c>
      <c r="G163" s="510">
        <v>1</v>
      </c>
      <c r="H163" s="510"/>
      <c r="I163" s="510"/>
      <c r="J163" s="510"/>
      <c r="K163" s="510"/>
      <c r="L163" s="510">
        <v>2</v>
      </c>
      <c r="M163" s="510"/>
      <c r="N163" s="510"/>
      <c r="O163" s="510"/>
      <c r="P163" s="510">
        <v>3</v>
      </c>
      <c r="Q163" s="510"/>
      <c r="R163" s="510"/>
      <c r="S163" s="510"/>
      <c r="T163" s="510"/>
      <c r="U163" s="510">
        <v>1</v>
      </c>
      <c r="V163" s="510"/>
      <c r="W163" s="510"/>
      <c r="X163" s="510"/>
      <c r="Y163" s="510"/>
      <c r="Z163" s="510">
        <v>4</v>
      </c>
      <c r="AA163" s="510">
        <v>2</v>
      </c>
      <c r="AB163" s="510"/>
      <c r="AC163" s="510"/>
      <c r="AD163" s="510"/>
      <c r="AE163" s="510"/>
      <c r="AF163" s="510"/>
      <c r="AG163" s="510"/>
      <c r="AH163" s="510"/>
      <c r="AI163" s="510"/>
      <c r="AJ163" s="510"/>
      <c r="AK163" s="510"/>
      <c r="AL163" s="510"/>
      <c r="AM163" s="510"/>
      <c r="AN163" s="510"/>
      <c r="AO163" s="510"/>
      <c r="AP163" s="510">
        <v>1</v>
      </c>
      <c r="AQ163" s="510"/>
      <c r="AR163" s="510"/>
      <c r="AS163" s="510"/>
      <c r="AT163" s="510"/>
      <c r="AU163" s="510">
        <v>3</v>
      </c>
      <c r="AV163" s="510"/>
      <c r="AW163" s="510"/>
      <c r="AX163" s="510">
        <v>1</v>
      </c>
      <c r="AY163" s="510"/>
      <c r="AZ163" s="510"/>
      <c r="BA163" s="510"/>
      <c r="BB163" s="510">
        <v>4</v>
      </c>
      <c r="BC163" s="510"/>
      <c r="BD163" s="510"/>
      <c r="BE163" s="510"/>
      <c r="BF163" s="511">
        <v>24</v>
      </c>
    </row>
    <row r="164" spans="1:58" x14ac:dyDescent="0.25">
      <c r="A164" s="508" t="s">
        <v>132</v>
      </c>
      <c r="B164" s="509" t="s">
        <v>318</v>
      </c>
      <c r="C164" s="510"/>
      <c r="D164" s="510"/>
      <c r="E164" s="510"/>
      <c r="F164" s="510">
        <v>2</v>
      </c>
      <c r="G164" s="510">
        <v>1</v>
      </c>
      <c r="H164" s="510"/>
      <c r="I164" s="510"/>
      <c r="J164" s="510"/>
      <c r="K164" s="510"/>
      <c r="L164" s="510">
        <v>1</v>
      </c>
      <c r="M164" s="510"/>
      <c r="N164" s="510"/>
      <c r="O164" s="510"/>
      <c r="P164" s="510">
        <v>4</v>
      </c>
      <c r="Q164" s="510"/>
      <c r="R164" s="510"/>
      <c r="S164" s="510"/>
      <c r="T164" s="510"/>
      <c r="U164" s="510">
        <v>1</v>
      </c>
      <c r="V164" s="510"/>
      <c r="W164" s="510"/>
      <c r="X164" s="510"/>
      <c r="Y164" s="510"/>
      <c r="Z164" s="510">
        <v>5</v>
      </c>
      <c r="AA164" s="510">
        <v>5</v>
      </c>
      <c r="AB164" s="510"/>
      <c r="AC164" s="510"/>
      <c r="AD164" s="510"/>
      <c r="AE164" s="510"/>
      <c r="AF164" s="510"/>
      <c r="AG164" s="510"/>
      <c r="AH164" s="510"/>
      <c r="AI164" s="510"/>
      <c r="AJ164" s="510"/>
      <c r="AK164" s="510"/>
      <c r="AL164" s="510">
        <v>1</v>
      </c>
      <c r="AM164" s="510">
        <v>2</v>
      </c>
      <c r="AN164" s="510"/>
      <c r="AO164" s="510"/>
      <c r="AP164" s="510">
        <v>2</v>
      </c>
      <c r="AQ164" s="510"/>
      <c r="AR164" s="510"/>
      <c r="AS164" s="510"/>
      <c r="AT164" s="510"/>
      <c r="AU164" s="510">
        <v>3</v>
      </c>
      <c r="AV164" s="510"/>
      <c r="AW164" s="510"/>
      <c r="AX164" s="510">
        <v>1</v>
      </c>
      <c r="AY164" s="510"/>
      <c r="AZ164" s="510"/>
      <c r="BA164" s="510"/>
      <c r="BB164" s="510">
        <v>4</v>
      </c>
      <c r="BC164" s="510"/>
      <c r="BD164" s="510"/>
      <c r="BE164" s="510"/>
      <c r="BF164" s="511">
        <v>32</v>
      </c>
    </row>
    <row r="165" spans="1:58" x14ac:dyDescent="0.25">
      <c r="A165" s="508" t="s">
        <v>132</v>
      </c>
      <c r="B165" s="509" t="s">
        <v>141</v>
      </c>
      <c r="C165" s="510"/>
      <c r="D165" s="510"/>
      <c r="E165" s="510"/>
      <c r="F165" s="510">
        <v>1</v>
      </c>
      <c r="G165" s="510"/>
      <c r="H165" s="510"/>
      <c r="I165" s="510"/>
      <c r="J165" s="510"/>
      <c r="K165" s="510"/>
      <c r="L165" s="510">
        <v>5</v>
      </c>
      <c r="M165" s="510"/>
      <c r="N165" s="510"/>
      <c r="O165" s="510"/>
      <c r="P165" s="510">
        <v>3</v>
      </c>
      <c r="Q165" s="510"/>
      <c r="R165" s="510"/>
      <c r="S165" s="510"/>
      <c r="T165" s="510"/>
      <c r="U165" s="510">
        <v>1</v>
      </c>
      <c r="V165" s="510"/>
      <c r="W165" s="510"/>
      <c r="X165" s="510"/>
      <c r="Y165" s="510"/>
      <c r="Z165" s="510">
        <v>3</v>
      </c>
      <c r="AA165" s="510">
        <v>2</v>
      </c>
      <c r="AB165" s="510"/>
      <c r="AC165" s="510"/>
      <c r="AD165" s="510"/>
      <c r="AE165" s="510"/>
      <c r="AF165" s="510"/>
      <c r="AG165" s="510"/>
      <c r="AH165" s="510"/>
      <c r="AI165" s="510"/>
      <c r="AJ165" s="510"/>
      <c r="AK165" s="510"/>
      <c r="AL165" s="510"/>
      <c r="AM165" s="510"/>
      <c r="AN165" s="510"/>
      <c r="AO165" s="510"/>
      <c r="AP165" s="510">
        <v>1</v>
      </c>
      <c r="AQ165" s="510"/>
      <c r="AR165" s="510"/>
      <c r="AS165" s="510"/>
      <c r="AT165" s="510"/>
      <c r="AU165" s="510">
        <v>2</v>
      </c>
      <c r="AV165" s="510"/>
      <c r="AW165" s="510"/>
      <c r="AX165" s="510"/>
      <c r="AY165" s="510"/>
      <c r="AZ165" s="510"/>
      <c r="BA165" s="510"/>
      <c r="BB165" s="510">
        <v>4</v>
      </c>
      <c r="BC165" s="510"/>
      <c r="BD165" s="510"/>
      <c r="BE165" s="510"/>
      <c r="BF165" s="511">
        <v>22</v>
      </c>
    </row>
    <row r="166" spans="1:58" x14ac:dyDescent="0.25">
      <c r="A166" s="508" t="s">
        <v>132</v>
      </c>
      <c r="B166" s="509" t="s">
        <v>315</v>
      </c>
      <c r="C166" s="510"/>
      <c r="D166" s="510"/>
      <c r="E166" s="510"/>
      <c r="F166" s="510">
        <v>1</v>
      </c>
      <c r="G166" s="510"/>
      <c r="H166" s="510"/>
      <c r="I166" s="510"/>
      <c r="J166" s="510"/>
      <c r="K166" s="510"/>
      <c r="L166" s="510">
        <v>1</v>
      </c>
      <c r="M166" s="510"/>
      <c r="N166" s="510"/>
      <c r="O166" s="510"/>
      <c r="P166" s="510">
        <v>1</v>
      </c>
      <c r="Q166" s="510"/>
      <c r="R166" s="510"/>
      <c r="S166" s="510"/>
      <c r="T166" s="510"/>
      <c r="U166" s="510"/>
      <c r="V166" s="510"/>
      <c r="W166" s="510"/>
      <c r="X166" s="510"/>
      <c r="Y166" s="510"/>
      <c r="Z166" s="510">
        <v>1</v>
      </c>
      <c r="AA166" s="510">
        <v>1</v>
      </c>
      <c r="AB166" s="510"/>
      <c r="AC166" s="510"/>
      <c r="AD166" s="510"/>
      <c r="AE166" s="510"/>
      <c r="AF166" s="510"/>
      <c r="AG166" s="510"/>
      <c r="AH166" s="510"/>
      <c r="AI166" s="510"/>
      <c r="AJ166" s="510"/>
      <c r="AK166" s="510"/>
      <c r="AL166" s="510"/>
      <c r="AM166" s="510"/>
      <c r="AN166" s="510"/>
      <c r="AO166" s="510"/>
      <c r="AP166" s="510"/>
      <c r="AQ166" s="510"/>
      <c r="AR166" s="510"/>
      <c r="AS166" s="510"/>
      <c r="AT166" s="510"/>
      <c r="AU166" s="510">
        <v>1</v>
      </c>
      <c r="AV166" s="510"/>
      <c r="AW166" s="510"/>
      <c r="AX166" s="510"/>
      <c r="AY166" s="510"/>
      <c r="AZ166" s="510"/>
      <c r="BA166" s="510"/>
      <c r="BB166" s="510">
        <v>2</v>
      </c>
      <c r="BC166" s="510"/>
      <c r="BD166" s="510"/>
      <c r="BE166" s="510"/>
      <c r="BF166" s="511">
        <v>8</v>
      </c>
    </row>
    <row r="167" spans="1:58" x14ac:dyDescent="0.25">
      <c r="A167" s="508" t="s">
        <v>132</v>
      </c>
      <c r="B167" s="509" t="s">
        <v>289</v>
      </c>
      <c r="C167" s="510"/>
      <c r="D167" s="510"/>
      <c r="E167" s="510"/>
      <c r="F167" s="510">
        <v>2</v>
      </c>
      <c r="G167" s="510">
        <v>1</v>
      </c>
      <c r="H167" s="510"/>
      <c r="I167" s="510"/>
      <c r="J167" s="510"/>
      <c r="K167" s="510"/>
      <c r="L167" s="510">
        <v>4</v>
      </c>
      <c r="M167" s="510"/>
      <c r="N167" s="510"/>
      <c r="O167" s="510"/>
      <c r="P167" s="510">
        <v>7</v>
      </c>
      <c r="Q167" s="510"/>
      <c r="R167" s="510"/>
      <c r="S167" s="510"/>
      <c r="T167" s="510"/>
      <c r="U167" s="510">
        <v>1</v>
      </c>
      <c r="V167" s="510"/>
      <c r="W167" s="510"/>
      <c r="X167" s="510"/>
      <c r="Y167" s="510"/>
      <c r="Z167" s="510">
        <v>7</v>
      </c>
      <c r="AA167" s="510">
        <v>6</v>
      </c>
      <c r="AB167" s="510"/>
      <c r="AC167" s="510"/>
      <c r="AD167" s="510"/>
      <c r="AE167" s="510"/>
      <c r="AF167" s="510"/>
      <c r="AG167" s="510"/>
      <c r="AH167" s="510"/>
      <c r="AI167" s="510"/>
      <c r="AJ167" s="510"/>
      <c r="AK167" s="510"/>
      <c r="AL167" s="510">
        <v>1</v>
      </c>
      <c r="AM167" s="510">
        <v>2</v>
      </c>
      <c r="AN167" s="510"/>
      <c r="AO167" s="510"/>
      <c r="AP167" s="510">
        <v>2</v>
      </c>
      <c r="AQ167" s="510"/>
      <c r="AR167" s="510"/>
      <c r="AS167" s="510"/>
      <c r="AT167" s="510"/>
      <c r="AU167" s="510">
        <v>3</v>
      </c>
      <c r="AV167" s="510"/>
      <c r="AW167" s="510"/>
      <c r="AX167" s="510">
        <v>3</v>
      </c>
      <c r="AY167" s="510"/>
      <c r="AZ167" s="510"/>
      <c r="BA167" s="510"/>
      <c r="BB167" s="510">
        <v>7</v>
      </c>
      <c r="BC167" s="510"/>
      <c r="BD167" s="510"/>
      <c r="BE167" s="510"/>
      <c r="BF167" s="511">
        <v>46</v>
      </c>
    </row>
    <row r="168" spans="1:58" x14ac:dyDescent="0.25">
      <c r="A168" s="508" t="s">
        <v>132</v>
      </c>
      <c r="B168" s="509" t="s">
        <v>139</v>
      </c>
      <c r="C168" s="510"/>
      <c r="D168" s="510"/>
      <c r="E168" s="510"/>
      <c r="F168" s="510">
        <v>1</v>
      </c>
      <c r="G168" s="510">
        <v>1</v>
      </c>
      <c r="H168" s="510"/>
      <c r="I168" s="510"/>
      <c r="J168" s="510"/>
      <c r="K168" s="510"/>
      <c r="L168" s="510">
        <v>11</v>
      </c>
      <c r="M168" s="510"/>
      <c r="N168" s="510"/>
      <c r="O168" s="510"/>
      <c r="P168" s="510">
        <v>5</v>
      </c>
      <c r="Q168" s="510"/>
      <c r="R168" s="510"/>
      <c r="S168" s="510"/>
      <c r="T168" s="510"/>
      <c r="U168" s="510">
        <v>1</v>
      </c>
      <c r="V168" s="510"/>
      <c r="W168" s="510"/>
      <c r="X168" s="510"/>
      <c r="Y168" s="510"/>
      <c r="Z168" s="510">
        <v>6</v>
      </c>
      <c r="AA168" s="510">
        <v>4</v>
      </c>
      <c r="AB168" s="510"/>
      <c r="AC168" s="510"/>
      <c r="AD168" s="510"/>
      <c r="AE168" s="510"/>
      <c r="AF168" s="510"/>
      <c r="AG168" s="510"/>
      <c r="AH168" s="510"/>
      <c r="AI168" s="510"/>
      <c r="AJ168" s="510"/>
      <c r="AK168" s="510"/>
      <c r="AL168" s="510">
        <v>1</v>
      </c>
      <c r="AM168" s="510"/>
      <c r="AN168" s="510"/>
      <c r="AO168" s="510"/>
      <c r="AP168" s="510">
        <v>2</v>
      </c>
      <c r="AQ168" s="510"/>
      <c r="AR168" s="510"/>
      <c r="AS168" s="510"/>
      <c r="AT168" s="510"/>
      <c r="AU168" s="510">
        <v>3</v>
      </c>
      <c r="AV168" s="510"/>
      <c r="AW168" s="510"/>
      <c r="AX168" s="510">
        <v>2</v>
      </c>
      <c r="AY168" s="510"/>
      <c r="AZ168" s="510"/>
      <c r="BA168" s="510"/>
      <c r="BB168" s="510">
        <v>8</v>
      </c>
      <c r="BC168" s="510"/>
      <c r="BD168" s="510"/>
      <c r="BE168" s="510"/>
      <c r="BF168" s="511">
        <v>45</v>
      </c>
    </row>
    <row r="169" spans="1:58" x14ac:dyDescent="0.25">
      <c r="A169" s="508" t="s">
        <v>132</v>
      </c>
      <c r="B169" s="509" t="s">
        <v>344</v>
      </c>
      <c r="C169" s="510"/>
      <c r="D169" s="510"/>
      <c r="E169" s="510"/>
      <c r="F169" s="510">
        <v>2</v>
      </c>
      <c r="G169" s="510">
        <v>1</v>
      </c>
      <c r="H169" s="510"/>
      <c r="I169" s="510"/>
      <c r="J169" s="510"/>
      <c r="K169" s="510"/>
      <c r="L169" s="510">
        <v>3</v>
      </c>
      <c r="M169" s="510"/>
      <c r="N169" s="510"/>
      <c r="O169" s="510"/>
      <c r="P169" s="510">
        <v>3</v>
      </c>
      <c r="Q169" s="510"/>
      <c r="R169" s="510"/>
      <c r="S169" s="510"/>
      <c r="T169" s="510"/>
      <c r="U169" s="510">
        <v>1</v>
      </c>
      <c r="V169" s="510"/>
      <c r="W169" s="510"/>
      <c r="X169" s="510"/>
      <c r="Y169" s="510"/>
      <c r="Z169" s="510">
        <v>5</v>
      </c>
      <c r="AA169" s="510">
        <v>3</v>
      </c>
      <c r="AB169" s="510"/>
      <c r="AC169" s="510"/>
      <c r="AD169" s="510"/>
      <c r="AE169" s="510"/>
      <c r="AF169" s="510"/>
      <c r="AG169" s="510"/>
      <c r="AH169" s="510"/>
      <c r="AI169" s="510"/>
      <c r="AJ169" s="510"/>
      <c r="AK169" s="510"/>
      <c r="AL169" s="510">
        <v>1</v>
      </c>
      <c r="AM169" s="510"/>
      <c r="AN169" s="510"/>
      <c r="AO169" s="510"/>
      <c r="AP169" s="510"/>
      <c r="AQ169" s="510"/>
      <c r="AR169" s="510"/>
      <c r="AS169" s="510"/>
      <c r="AT169" s="510"/>
      <c r="AU169" s="510">
        <v>3</v>
      </c>
      <c r="AV169" s="510"/>
      <c r="AW169" s="510"/>
      <c r="AX169" s="510">
        <v>1</v>
      </c>
      <c r="AY169" s="510"/>
      <c r="AZ169" s="510"/>
      <c r="BA169" s="510"/>
      <c r="BB169" s="510">
        <v>5</v>
      </c>
      <c r="BC169" s="510"/>
      <c r="BD169" s="510"/>
      <c r="BE169" s="510"/>
      <c r="BF169" s="511">
        <v>28</v>
      </c>
    </row>
    <row r="170" spans="1:58" x14ac:dyDescent="0.25">
      <c r="A170" s="508" t="s">
        <v>132</v>
      </c>
      <c r="B170" s="509" t="s">
        <v>142</v>
      </c>
      <c r="C170" s="510"/>
      <c r="D170" s="510"/>
      <c r="E170" s="510"/>
      <c r="F170" s="510">
        <v>1</v>
      </c>
      <c r="G170" s="510">
        <v>1</v>
      </c>
      <c r="H170" s="510"/>
      <c r="I170" s="510"/>
      <c r="J170" s="510"/>
      <c r="K170" s="510"/>
      <c r="L170" s="510">
        <v>4</v>
      </c>
      <c r="M170" s="510"/>
      <c r="N170" s="510"/>
      <c r="O170" s="510"/>
      <c r="P170" s="510">
        <v>3</v>
      </c>
      <c r="Q170" s="510"/>
      <c r="R170" s="510"/>
      <c r="S170" s="510"/>
      <c r="T170" s="510"/>
      <c r="U170" s="510">
        <v>1</v>
      </c>
      <c r="V170" s="510"/>
      <c r="W170" s="510"/>
      <c r="X170" s="510"/>
      <c r="Y170" s="510"/>
      <c r="Z170" s="510">
        <v>5</v>
      </c>
      <c r="AA170" s="510">
        <v>2</v>
      </c>
      <c r="AB170" s="510"/>
      <c r="AC170" s="510"/>
      <c r="AD170" s="510"/>
      <c r="AE170" s="510"/>
      <c r="AF170" s="510"/>
      <c r="AG170" s="510"/>
      <c r="AH170" s="510"/>
      <c r="AI170" s="510"/>
      <c r="AJ170" s="510"/>
      <c r="AK170" s="510"/>
      <c r="AL170" s="510">
        <v>1</v>
      </c>
      <c r="AM170" s="510"/>
      <c r="AN170" s="510"/>
      <c r="AO170" s="510"/>
      <c r="AP170" s="510">
        <v>1</v>
      </c>
      <c r="AQ170" s="510"/>
      <c r="AR170" s="510"/>
      <c r="AS170" s="510"/>
      <c r="AT170" s="510"/>
      <c r="AU170" s="510">
        <v>2</v>
      </c>
      <c r="AV170" s="510"/>
      <c r="AW170" s="510"/>
      <c r="AX170" s="510">
        <v>1</v>
      </c>
      <c r="AY170" s="510"/>
      <c r="AZ170" s="510"/>
      <c r="BA170" s="510"/>
      <c r="BB170" s="510">
        <v>5</v>
      </c>
      <c r="BC170" s="510"/>
      <c r="BD170" s="510"/>
      <c r="BE170" s="510"/>
      <c r="BF170" s="511">
        <v>27</v>
      </c>
    </row>
    <row r="171" spans="1:58" x14ac:dyDescent="0.25">
      <c r="A171" s="508" t="s">
        <v>132</v>
      </c>
      <c r="B171" s="509" t="s">
        <v>140</v>
      </c>
      <c r="C171" s="510"/>
      <c r="D171" s="510"/>
      <c r="E171" s="510"/>
      <c r="F171" s="510">
        <v>1</v>
      </c>
      <c r="G171" s="510">
        <v>1</v>
      </c>
      <c r="H171" s="510"/>
      <c r="I171" s="510"/>
      <c r="J171" s="510"/>
      <c r="K171" s="510"/>
      <c r="L171" s="510">
        <v>3</v>
      </c>
      <c r="M171" s="510"/>
      <c r="N171" s="510"/>
      <c r="O171" s="510"/>
      <c r="P171" s="510">
        <v>3</v>
      </c>
      <c r="Q171" s="510"/>
      <c r="R171" s="510"/>
      <c r="S171" s="510"/>
      <c r="T171" s="510"/>
      <c r="U171" s="510"/>
      <c r="V171" s="510"/>
      <c r="W171" s="510"/>
      <c r="X171" s="510"/>
      <c r="Y171" s="510"/>
      <c r="Z171" s="510">
        <v>3</v>
      </c>
      <c r="AA171" s="510">
        <v>2</v>
      </c>
      <c r="AB171" s="510"/>
      <c r="AC171" s="510"/>
      <c r="AD171" s="510"/>
      <c r="AE171" s="510"/>
      <c r="AF171" s="510"/>
      <c r="AG171" s="510"/>
      <c r="AH171" s="510"/>
      <c r="AI171" s="510"/>
      <c r="AJ171" s="510"/>
      <c r="AK171" s="510"/>
      <c r="AL171" s="510">
        <v>1</v>
      </c>
      <c r="AM171" s="510"/>
      <c r="AN171" s="510"/>
      <c r="AO171" s="510"/>
      <c r="AP171" s="510"/>
      <c r="AQ171" s="510"/>
      <c r="AR171" s="510"/>
      <c r="AS171" s="510"/>
      <c r="AT171" s="510"/>
      <c r="AU171" s="510">
        <v>2</v>
      </c>
      <c r="AV171" s="510"/>
      <c r="AW171" s="510"/>
      <c r="AX171" s="510">
        <v>1</v>
      </c>
      <c r="AY171" s="510"/>
      <c r="AZ171" s="510"/>
      <c r="BA171" s="510"/>
      <c r="BB171" s="510">
        <v>4</v>
      </c>
      <c r="BC171" s="510"/>
      <c r="BD171" s="510"/>
      <c r="BE171" s="510"/>
      <c r="BF171" s="511">
        <v>21</v>
      </c>
    </row>
    <row r="172" spans="1:58" x14ac:dyDescent="0.25">
      <c r="A172" s="508" t="s">
        <v>132</v>
      </c>
      <c r="B172" s="509" t="s">
        <v>310</v>
      </c>
      <c r="C172" s="510"/>
      <c r="D172" s="510"/>
      <c r="E172" s="510"/>
      <c r="F172" s="510">
        <v>1</v>
      </c>
      <c r="G172" s="510">
        <v>1</v>
      </c>
      <c r="H172" s="510"/>
      <c r="I172" s="510"/>
      <c r="J172" s="510"/>
      <c r="K172" s="510"/>
      <c r="L172" s="510">
        <v>1</v>
      </c>
      <c r="M172" s="510"/>
      <c r="N172" s="510"/>
      <c r="O172" s="510"/>
      <c r="P172" s="510">
        <v>1</v>
      </c>
      <c r="Q172" s="510"/>
      <c r="R172" s="510"/>
      <c r="S172" s="510"/>
      <c r="T172" s="510"/>
      <c r="U172" s="510"/>
      <c r="V172" s="510"/>
      <c r="W172" s="510"/>
      <c r="X172" s="510"/>
      <c r="Y172" s="510"/>
      <c r="Z172" s="510">
        <v>2</v>
      </c>
      <c r="AA172" s="510">
        <v>1</v>
      </c>
      <c r="AB172" s="510"/>
      <c r="AC172" s="510"/>
      <c r="AD172" s="510"/>
      <c r="AE172" s="510"/>
      <c r="AF172" s="510"/>
      <c r="AG172" s="510"/>
      <c r="AH172" s="510"/>
      <c r="AI172" s="510"/>
      <c r="AJ172" s="510"/>
      <c r="AK172" s="510"/>
      <c r="AL172" s="510"/>
      <c r="AM172" s="510"/>
      <c r="AN172" s="510"/>
      <c r="AO172" s="510"/>
      <c r="AP172" s="510"/>
      <c r="AQ172" s="510"/>
      <c r="AR172" s="510"/>
      <c r="AS172" s="510"/>
      <c r="AT172" s="510"/>
      <c r="AU172" s="510">
        <v>1</v>
      </c>
      <c r="AV172" s="510"/>
      <c r="AW172" s="510"/>
      <c r="AX172" s="510">
        <v>1</v>
      </c>
      <c r="AY172" s="510"/>
      <c r="AZ172" s="510"/>
      <c r="BA172" s="510"/>
      <c r="BB172" s="510">
        <v>2</v>
      </c>
      <c r="BC172" s="510"/>
      <c r="BD172" s="510"/>
      <c r="BE172" s="510"/>
      <c r="BF172" s="511">
        <v>11</v>
      </c>
    </row>
    <row r="173" spans="1:58" x14ac:dyDescent="0.25">
      <c r="A173" s="508" t="s">
        <v>132</v>
      </c>
      <c r="B173" s="509" t="s">
        <v>348</v>
      </c>
      <c r="C173" s="510"/>
      <c r="D173" s="510"/>
      <c r="E173" s="510"/>
      <c r="F173" s="510">
        <v>2</v>
      </c>
      <c r="G173" s="510">
        <v>1</v>
      </c>
      <c r="H173" s="510"/>
      <c r="I173" s="510"/>
      <c r="J173" s="510"/>
      <c r="K173" s="510"/>
      <c r="L173" s="510">
        <v>2</v>
      </c>
      <c r="M173" s="510"/>
      <c r="N173" s="510"/>
      <c r="O173" s="510"/>
      <c r="P173" s="510">
        <v>2</v>
      </c>
      <c r="Q173" s="510"/>
      <c r="R173" s="510"/>
      <c r="S173" s="510"/>
      <c r="T173" s="510"/>
      <c r="U173" s="510">
        <v>1</v>
      </c>
      <c r="V173" s="510"/>
      <c r="W173" s="510"/>
      <c r="X173" s="510"/>
      <c r="Y173" s="510"/>
      <c r="Z173" s="510">
        <v>3</v>
      </c>
      <c r="AA173" s="510">
        <v>2</v>
      </c>
      <c r="AB173" s="510"/>
      <c r="AC173" s="510"/>
      <c r="AD173" s="510"/>
      <c r="AE173" s="510"/>
      <c r="AF173" s="510"/>
      <c r="AG173" s="510"/>
      <c r="AH173" s="510"/>
      <c r="AI173" s="510"/>
      <c r="AJ173" s="510"/>
      <c r="AK173" s="510"/>
      <c r="AL173" s="510">
        <v>1</v>
      </c>
      <c r="AM173" s="510">
        <v>2</v>
      </c>
      <c r="AN173" s="510"/>
      <c r="AO173" s="510"/>
      <c r="AP173" s="510">
        <v>1</v>
      </c>
      <c r="AQ173" s="510"/>
      <c r="AR173" s="510"/>
      <c r="AS173" s="510"/>
      <c r="AT173" s="510"/>
      <c r="AU173" s="510">
        <v>3</v>
      </c>
      <c r="AV173" s="510"/>
      <c r="AW173" s="510"/>
      <c r="AX173" s="510">
        <v>1</v>
      </c>
      <c r="AY173" s="510"/>
      <c r="AZ173" s="510"/>
      <c r="BA173" s="510"/>
      <c r="BB173" s="510">
        <v>5</v>
      </c>
      <c r="BC173" s="510"/>
      <c r="BD173" s="510"/>
      <c r="BE173" s="510"/>
      <c r="BF173" s="511">
        <v>26</v>
      </c>
    </row>
    <row r="174" spans="1:58" x14ac:dyDescent="0.25">
      <c r="A174" s="508" t="s">
        <v>132</v>
      </c>
      <c r="B174" s="509" t="s">
        <v>345</v>
      </c>
      <c r="C174" s="510"/>
      <c r="D174" s="510"/>
      <c r="E174" s="510"/>
      <c r="F174" s="510">
        <v>1</v>
      </c>
      <c r="G174" s="510"/>
      <c r="H174" s="510"/>
      <c r="I174" s="510"/>
      <c r="J174" s="510"/>
      <c r="K174" s="510"/>
      <c r="L174" s="510"/>
      <c r="M174" s="510"/>
      <c r="N174" s="510"/>
      <c r="O174" s="510"/>
      <c r="P174" s="510">
        <v>1</v>
      </c>
      <c r="Q174" s="510"/>
      <c r="R174" s="510"/>
      <c r="S174" s="510"/>
      <c r="T174" s="510"/>
      <c r="U174" s="510"/>
      <c r="V174" s="510"/>
      <c r="W174" s="510"/>
      <c r="X174" s="510"/>
      <c r="Y174" s="510"/>
      <c r="Z174" s="510">
        <v>1</v>
      </c>
      <c r="AA174" s="510">
        <v>1</v>
      </c>
      <c r="AB174" s="510"/>
      <c r="AC174" s="510"/>
      <c r="AD174" s="510"/>
      <c r="AE174" s="510"/>
      <c r="AF174" s="510"/>
      <c r="AG174" s="510"/>
      <c r="AH174" s="510"/>
      <c r="AI174" s="510"/>
      <c r="AJ174" s="510"/>
      <c r="AK174" s="510"/>
      <c r="AL174" s="510"/>
      <c r="AM174" s="510"/>
      <c r="AN174" s="510"/>
      <c r="AO174" s="510"/>
      <c r="AP174" s="510"/>
      <c r="AQ174" s="510"/>
      <c r="AR174" s="510"/>
      <c r="AS174" s="510"/>
      <c r="AT174" s="510"/>
      <c r="AU174" s="510">
        <v>1</v>
      </c>
      <c r="AV174" s="510"/>
      <c r="AW174" s="510"/>
      <c r="AX174" s="510">
        <v>1</v>
      </c>
      <c r="AY174" s="510"/>
      <c r="AZ174" s="510"/>
      <c r="BA174" s="510"/>
      <c r="BB174" s="510">
        <v>1</v>
      </c>
      <c r="BC174" s="510"/>
      <c r="BD174" s="510"/>
      <c r="BE174" s="510"/>
      <c r="BF174" s="511">
        <v>7</v>
      </c>
    </row>
    <row r="175" spans="1:58" x14ac:dyDescent="0.25">
      <c r="A175" s="508" t="s">
        <v>132</v>
      </c>
      <c r="B175" s="509" t="s">
        <v>291</v>
      </c>
      <c r="C175" s="510"/>
      <c r="D175" s="510"/>
      <c r="E175" s="510"/>
      <c r="F175" s="510">
        <v>2</v>
      </c>
      <c r="G175" s="510">
        <v>1</v>
      </c>
      <c r="H175" s="510"/>
      <c r="I175" s="510"/>
      <c r="J175" s="510"/>
      <c r="K175" s="510"/>
      <c r="L175" s="510">
        <v>2</v>
      </c>
      <c r="M175" s="510"/>
      <c r="N175" s="510"/>
      <c r="O175" s="510"/>
      <c r="P175" s="510">
        <v>5</v>
      </c>
      <c r="Q175" s="510"/>
      <c r="R175" s="510"/>
      <c r="S175" s="510"/>
      <c r="T175" s="510"/>
      <c r="U175" s="510">
        <v>1</v>
      </c>
      <c r="V175" s="510"/>
      <c r="W175" s="510"/>
      <c r="X175" s="510"/>
      <c r="Y175" s="510"/>
      <c r="Z175" s="510">
        <v>5</v>
      </c>
      <c r="AA175" s="510">
        <v>4</v>
      </c>
      <c r="AB175" s="510"/>
      <c r="AC175" s="510"/>
      <c r="AD175" s="510"/>
      <c r="AE175" s="510"/>
      <c r="AF175" s="510"/>
      <c r="AG175" s="510"/>
      <c r="AH175" s="510"/>
      <c r="AI175" s="510"/>
      <c r="AJ175" s="510"/>
      <c r="AK175" s="510"/>
      <c r="AL175" s="510">
        <v>1</v>
      </c>
      <c r="AM175" s="510"/>
      <c r="AN175" s="510"/>
      <c r="AO175" s="510"/>
      <c r="AP175" s="510">
        <v>1</v>
      </c>
      <c r="AQ175" s="510"/>
      <c r="AR175" s="510"/>
      <c r="AS175" s="510"/>
      <c r="AT175" s="510"/>
      <c r="AU175" s="510">
        <v>3</v>
      </c>
      <c r="AV175" s="510"/>
      <c r="AW175" s="510"/>
      <c r="AX175" s="510">
        <v>1</v>
      </c>
      <c r="AY175" s="510"/>
      <c r="AZ175" s="510"/>
      <c r="BA175" s="510"/>
      <c r="BB175" s="510">
        <v>6</v>
      </c>
      <c r="BC175" s="510"/>
      <c r="BD175" s="510"/>
      <c r="BE175" s="510"/>
      <c r="BF175" s="511">
        <v>32</v>
      </c>
    </row>
    <row r="176" spans="1:58" x14ac:dyDescent="0.25">
      <c r="A176" s="1697" t="s">
        <v>849</v>
      </c>
      <c r="B176" s="1698"/>
      <c r="C176" s="437">
        <v>0</v>
      </c>
      <c r="D176" s="437">
        <v>0</v>
      </c>
      <c r="E176" s="437">
        <v>0</v>
      </c>
      <c r="F176" s="437">
        <v>60</v>
      </c>
      <c r="G176" s="437">
        <v>27</v>
      </c>
      <c r="H176" s="437">
        <v>0</v>
      </c>
      <c r="I176" s="437">
        <v>0</v>
      </c>
      <c r="J176" s="437">
        <v>0</v>
      </c>
      <c r="K176" s="437">
        <v>0</v>
      </c>
      <c r="L176" s="437">
        <v>86</v>
      </c>
      <c r="M176" s="437">
        <v>0</v>
      </c>
      <c r="N176" s="437">
        <v>0</v>
      </c>
      <c r="O176" s="437">
        <v>0</v>
      </c>
      <c r="P176" s="437">
        <v>116</v>
      </c>
      <c r="Q176" s="437">
        <v>0</v>
      </c>
      <c r="R176" s="437">
        <v>0</v>
      </c>
      <c r="S176" s="437">
        <v>0</v>
      </c>
      <c r="T176" s="437">
        <v>0</v>
      </c>
      <c r="U176" s="437">
        <v>27</v>
      </c>
      <c r="V176" s="437">
        <v>0</v>
      </c>
      <c r="W176" s="437">
        <v>0</v>
      </c>
      <c r="X176" s="437">
        <v>0</v>
      </c>
      <c r="Y176" s="437">
        <v>1</v>
      </c>
      <c r="Z176" s="437">
        <v>149</v>
      </c>
      <c r="AA176" s="437">
        <v>107</v>
      </c>
      <c r="AB176" s="437">
        <v>0</v>
      </c>
      <c r="AC176" s="437">
        <v>0</v>
      </c>
      <c r="AD176" s="437">
        <v>0</v>
      </c>
      <c r="AE176" s="437">
        <v>0</v>
      </c>
      <c r="AF176" s="437">
        <v>0</v>
      </c>
      <c r="AG176" s="437">
        <v>0</v>
      </c>
      <c r="AH176" s="437">
        <v>0</v>
      </c>
      <c r="AI176" s="437">
        <v>0</v>
      </c>
      <c r="AJ176" s="437">
        <v>0</v>
      </c>
      <c r="AK176" s="437">
        <v>0</v>
      </c>
      <c r="AL176" s="437">
        <v>20</v>
      </c>
      <c r="AM176" s="437">
        <v>23</v>
      </c>
      <c r="AN176" s="437">
        <v>18</v>
      </c>
      <c r="AO176" s="437">
        <v>0</v>
      </c>
      <c r="AP176" s="437">
        <v>34</v>
      </c>
      <c r="AQ176" s="437">
        <v>0</v>
      </c>
      <c r="AR176" s="437">
        <v>0</v>
      </c>
      <c r="AS176" s="437">
        <v>0</v>
      </c>
      <c r="AT176" s="437">
        <v>0</v>
      </c>
      <c r="AU176" s="437">
        <v>86</v>
      </c>
      <c r="AV176" s="437">
        <v>0</v>
      </c>
      <c r="AW176" s="437">
        <v>0</v>
      </c>
      <c r="AX176" s="437">
        <v>47</v>
      </c>
      <c r="AY176" s="437">
        <v>0</v>
      </c>
      <c r="AZ176" s="437">
        <v>0</v>
      </c>
      <c r="BA176" s="437">
        <v>0</v>
      </c>
      <c r="BB176" s="437">
        <v>157</v>
      </c>
      <c r="BC176" s="437">
        <v>0</v>
      </c>
      <c r="BD176" s="437">
        <v>0</v>
      </c>
      <c r="BE176" s="437">
        <v>0</v>
      </c>
      <c r="BF176" s="437">
        <v>958</v>
      </c>
    </row>
    <row r="177" spans="1:58" x14ac:dyDescent="0.25">
      <c r="A177" s="508" t="s">
        <v>132</v>
      </c>
      <c r="B177" s="509" t="s">
        <v>298</v>
      </c>
      <c r="C177" s="510"/>
      <c r="D177" s="510"/>
      <c r="E177" s="510"/>
      <c r="F177" s="510">
        <v>1</v>
      </c>
      <c r="G177" s="510">
        <v>1</v>
      </c>
      <c r="H177" s="510"/>
      <c r="I177" s="510"/>
      <c r="J177" s="510"/>
      <c r="K177" s="510"/>
      <c r="L177" s="510">
        <v>1</v>
      </c>
      <c r="M177" s="510"/>
      <c r="N177" s="510"/>
      <c r="O177" s="510"/>
      <c r="P177" s="510">
        <v>1</v>
      </c>
      <c r="Q177" s="510"/>
      <c r="R177" s="510"/>
      <c r="S177" s="510"/>
      <c r="T177" s="510"/>
      <c r="U177" s="510"/>
      <c r="V177" s="510"/>
      <c r="W177" s="510"/>
      <c r="X177" s="510"/>
      <c r="Y177" s="510"/>
      <c r="Z177" s="510">
        <v>2</v>
      </c>
      <c r="AA177" s="510"/>
      <c r="AB177" s="510"/>
      <c r="AC177" s="510"/>
      <c r="AD177" s="510"/>
      <c r="AE177" s="510"/>
      <c r="AF177" s="510"/>
      <c r="AG177" s="510"/>
      <c r="AH177" s="510"/>
      <c r="AI177" s="510"/>
      <c r="AJ177" s="510"/>
      <c r="AK177" s="510"/>
      <c r="AL177" s="510"/>
      <c r="AM177" s="510"/>
      <c r="AN177" s="510"/>
      <c r="AO177" s="510"/>
      <c r="AP177" s="510"/>
      <c r="AQ177" s="510"/>
      <c r="AR177" s="510"/>
      <c r="AS177" s="510"/>
      <c r="AT177" s="510"/>
      <c r="AU177" s="510">
        <v>1</v>
      </c>
      <c r="AV177" s="510"/>
      <c r="AW177" s="510"/>
      <c r="AX177" s="510">
        <v>1</v>
      </c>
      <c r="AY177" s="510"/>
      <c r="AZ177" s="510"/>
      <c r="BA177" s="510"/>
      <c r="BB177" s="510">
        <v>3</v>
      </c>
      <c r="BC177" s="510"/>
      <c r="BD177" s="510"/>
      <c r="BE177" s="510"/>
      <c r="BF177" s="511">
        <v>11</v>
      </c>
    </row>
    <row r="178" spans="1:58" x14ac:dyDescent="0.25">
      <c r="A178" s="508" t="s">
        <v>132</v>
      </c>
      <c r="B178" s="509" t="s">
        <v>301</v>
      </c>
      <c r="C178" s="510"/>
      <c r="D178" s="510"/>
      <c r="E178" s="510"/>
      <c r="F178" s="510">
        <v>1</v>
      </c>
      <c r="G178" s="510">
        <v>1</v>
      </c>
      <c r="H178" s="510"/>
      <c r="I178" s="510"/>
      <c r="J178" s="510"/>
      <c r="K178" s="510"/>
      <c r="L178" s="510">
        <v>1</v>
      </c>
      <c r="M178" s="510"/>
      <c r="N178" s="510"/>
      <c r="O178" s="510"/>
      <c r="P178" s="510">
        <v>1</v>
      </c>
      <c r="Q178" s="510"/>
      <c r="R178" s="510"/>
      <c r="S178" s="510"/>
      <c r="T178" s="510"/>
      <c r="U178" s="510">
        <v>1</v>
      </c>
      <c r="V178" s="510"/>
      <c r="W178" s="510"/>
      <c r="X178" s="510"/>
      <c r="Y178" s="510"/>
      <c r="Z178" s="510">
        <v>1</v>
      </c>
      <c r="AA178" s="510">
        <v>1</v>
      </c>
      <c r="AB178" s="510"/>
      <c r="AC178" s="510"/>
      <c r="AD178" s="510"/>
      <c r="AE178" s="510"/>
      <c r="AF178" s="510"/>
      <c r="AG178" s="510"/>
      <c r="AH178" s="510"/>
      <c r="AI178" s="510"/>
      <c r="AJ178" s="510"/>
      <c r="AK178" s="510"/>
      <c r="AL178" s="510">
        <v>1</v>
      </c>
      <c r="AM178" s="510">
        <v>1</v>
      </c>
      <c r="AN178" s="510"/>
      <c r="AO178" s="510"/>
      <c r="AP178" s="510"/>
      <c r="AQ178" s="510"/>
      <c r="AR178" s="510"/>
      <c r="AS178" s="510"/>
      <c r="AT178" s="510"/>
      <c r="AU178" s="510">
        <v>1</v>
      </c>
      <c r="AV178" s="510"/>
      <c r="AW178" s="510"/>
      <c r="AX178" s="510">
        <v>1</v>
      </c>
      <c r="AY178" s="510"/>
      <c r="AZ178" s="510"/>
      <c r="BA178" s="510"/>
      <c r="BB178" s="510">
        <v>1</v>
      </c>
      <c r="BC178" s="510"/>
      <c r="BD178" s="510"/>
      <c r="BE178" s="510"/>
      <c r="BF178" s="511">
        <v>12</v>
      </c>
    </row>
    <row r="179" spans="1:58" x14ac:dyDescent="0.25">
      <c r="A179" s="508" t="s">
        <v>132</v>
      </c>
      <c r="B179" s="509" t="s">
        <v>334</v>
      </c>
      <c r="C179" s="510"/>
      <c r="D179" s="510"/>
      <c r="E179" s="510"/>
      <c r="F179" s="510">
        <v>1</v>
      </c>
      <c r="G179" s="510"/>
      <c r="H179" s="510"/>
      <c r="I179" s="510"/>
      <c r="J179" s="510"/>
      <c r="K179" s="510"/>
      <c r="L179" s="510"/>
      <c r="M179" s="510"/>
      <c r="N179" s="510"/>
      <c r="O179" s="510"/>
      <c r="P179" s="510">
        <v>1</v>
      </c>
      <c r="Q179" s="510"/>
      <c r="R179" s="510"/>
      <c r="S179" s="510"/>
      <c r="T179" s="510"/>
      <c r="U179" s="510"/>
      <c r="V179" s="510"/>
      <c r="W179" s="510"/>
      <c r="X179" s="510"/>
      <c r="Y179" s="510"/>
      <c r="Z179" s="510"/>
      <c r="AA179" s="510">
        <v>1</v>
      </c>
      <c r="AB179" s="510"/>
      <c r="AC179" s="510"/>
      <c r="AD179" s="510"/>
      <c r="AE179" s="510"/>
      <c r="AF179" s="510"/>
      <c r="AG179" s="510"/>
      <c r="AH179" s="510"/>
      <c r="AI179" s="510"/>
      <c r="AJ179" s="510"/>
      <c r="AK179" s="510"/>
      <c r="AL179" s="510"/>
      <c r="AM179" s="510"/>
      <c r="AN179" s="510"/>
      <c r="AO179" s="510"/>
      <c r="AP179" s="510"/>
      <c r="AQ179" s="510"/>
      <c r="AR179" s="510"/>
      <c r="AS179" s="510"/>
      <c r="AT179" s="510"/>
      <c r="AU179" s="510"/>
      <c r="AV179" s="510"/>
      <c r="AW179" s="510"/>
      <c r="AX179" s="510"/>
      <c r="AY179" s="510"/>
      <c r="AZ179" s="510"/>
      <c r="BA179" s="510"/>
      <c r="BB179" s="510">
        <v>1</v>
      </c>
      <c r="BC179" s="510"/>
      <c r="BD179" s="510"/>
      <c r="BE179" s="510"/>
      <c r="BF179" s="511">
        <v>4</v>
      </c>
    </row>
    <row r="180" spans="1:58" x14ac:dyDescent="0.25">
      <c r="A180" s="508" t="s">
        <v>132</v>
      </c>
      <c r="B180" s="509" t="s">
        <v>332</v>
      </c>
      <c r="C180" s="510"/>
      <c r="D180" s="510"/>
      <c r="E180" s="510"/>
      <c r="F180" s="510">
        <v>1</v>
      </c>
      <c r="G180" s="510"/>
      <c r="H180" s="510"/>
      <c r="I180" s="510"/>
      <c r="J180" s="510"/>
      <c r="K180" s="510"/>
      <c r="L180" s="510">
        <v>1</v>
      </c>
      <c r="M180" s="510"/>
      <c r="N180" s="510"/>
      <c r="O180" s="510"/>
      <c r="P180" s="510">
        <v>2</v>
      </c>
      <c r="Q180" s="510"/>
      <c r="R180" s="510"/>
      <c r="S180" s="510"/>
      <c r="T180" s="510"/>
      <c r="U180" s="510"/>
      <c r="V180" s="510"/>
      <c r="W180" s="510"/>
      <c r="X180" s="510"/>
      <c r="Y180" s="510"/>
      <c r="Z180" s="510">
        <v>1</v>
      </c>
      <c r="AA180" s="510">
        <v>1</v>
      </c>
      <c r="AB180" s="510"/>
      <c r="AC180" s="510"/>
      <c r="AD180" s="510"/>
      <c r="AE180" s="510"/>
      <c r="AF180" s="510"/>
      <c r="AG180" s="510"/>
      <c r="AH180" s="510"/>
      <c r="AI180" s="510"/>
      <c r="AJ180" s="510"/>
      <c r="AK180" s="510"/>
      <c r="AL180" s="510"/>
      <c r="AM180" s="510"/>
      <c r="AN180" s="510"/>
      <c r="AO180" s="510"/>
      <c r="AP180" s="510"/>
      <c r="AQ180" s="510"/>
      <c r="AR180" s="510"/>
      <c r="AS180" s="510"/>
      <c r="AT180" s="510"/>
      <c r="AU180" s="510"/>
      <c r="AV180" s="510"/>
      <c r="AW180" s="510"/>
      <c r="AX180" s="510"/>
      <c r="AY180" s="510"/>
      <c r="AZ180" s="510"/>
      <c r="BA180" s="510"/>
      <c r="BB180" s="510">
        <v>2</v>
      </c>
      <c r="BC180" s="510"/>
      <c r="BD180" s="510"/>
      <c r="BE180" s="510"/>
      <c r="BF180" s="511">
        <v>8</v>
      </c>
    </row>
    <row r="181" spans="1:58" x14ac:dyDescent="0.25">
      <c r="A181" s="508" t="s">
        <v>132</v>
      </c>
      <c r="B181" s="509" t="s">
        <v>305</v>
      </c>
      <c r="C181" s="510"/>
      <c r="D181" s="510"/>
      <c r="E181" s="510"/>
      <c r="F181" s="510"/>
      <c r="G181" s="510">
        <v>1</v>
      </c>
      <c r="H181" s="510"/>
      <c r="I181" s="510"/>
      <c r="J181" s="510"/>
      <c r="K181" s="510"/>
      <c r="L181" s="510"/>
      <c r="M181" s="510"/>
      <c r="N181" s="510"/>
      <c r="O181" s="510"/>
      <c r="P181" s="510">
        <v>2</v>
      </c>
      <c r="Q181" s="510"/>
      <c r="R181" s="510"/>
      <c r="S181" s="510"/>
      <c r="T181" s="510"/>
      <c r="U181" s="510"/>
      <c r="V181" s="510"/>
      <c r="W181" s="510"/>
      <c r="X181" s="510"/>
      <c r="Y181" s="510"/>
      <c r="Z181" s="510">
        <v>1</v>
      </c>
      <c r="AA181" s="510"/>
      <c r="AB181" s="510"/>
      <c r="AC181" s="510"/>
      <c r="AD181" s="510"/>
      <c r="AE181" s="510"/>
      <c r="AF181" s="510"/>
      <c r="AG181" s="510"/>
      <c r="AH181" s="510"/>
      <c r="AI181" s="510"/>
      <c r="AJ181" s="510"/>
      <c r="AK181" s="510"/>
      <c r="AL181" s="510"/>
      <c r="AM181" s="510"/>
      <c r="AN181" s="510"/>
      <c r="AO181" s="510"/>
      <c r="AP181" s="510"/>
      <c r="AQ181" s="510"/>
      <c r="AR181" s="510"/>
      <c r="AS181" s="510"/>
      <c r="AT181" s="510"/>
      <c r="AU181" s="510">
        <v>1</v>
      </c>
      <c r="AV181" s="510"/>
      <c r="AW181" s="510"/>
      <c r="AX181" s="510">
        <v>1</v>
      </c>
      <c r="AY181" s="510"/>
      <c r="AZ181" s="510"/>
      <c r="BA181" s="510"/>
      <c r="BB181" s="510">
        <v>1</v>
      </c>
      <c r="BC181" s="510"/>
      <c r="BD181" s="510"/>
      <c r="BE181" s="510"/>
      <c r="BF181" s="511">
        <v>7</v>
      </c>
    </row>
    <row r="182" spans="1:58" x14ac:dyDescent="0.25">
      <c r="A182" s="508" t="s">
        <v>132</v>
      </c>
      <c r="B182" s="509" t="s">
        <v>299</v>
      </c>
      <c r="C182" s="510"/>
      <c r="D182" s="510"/>
      <c r="E182" s="510"/>
      <c r="F182" s="510">
        <v>1</v>
      </c>
      <c r="G182" s="510"/>
      <c r="H182" s="510"/>
      <c r="I182" s="510"/>
      <c r="J182" s="510"/>
      <c r="K182" s="510"/>
      <c r="L182" s="510"/>
      <c r="M182" s="510"/>
      <c r="N182" s="510"/>
      <c r="O182" s="510"/>
      <c r="P182" s="510">
        <v>1</v>
      </c>
      <c r="Q182" s="510"/>
      <c r="R182" s="510"/>
      <c r="S182" s="510"/>
      <c r="T182" s="510"/>
      <c r="U182" s="510"/>
      <c r="V182" s="510"/>
      <c r="W182" s="510"/>
      <c r="X182" s="510"/>
      <c r="Y182" s="510"/>
      <c r="Z182" s="510">
        <v>1</v>
      </c>
      <c r="AA182" s="510">
        <v>1</v>
      </c>
      <c r="AB182" s="510"/>
      <c r="AC182" s="510"/>
      <c r="AD182" s="510"/>
      <c r="AE182" s="510"/>
      <c r="AF182" s="510"/>
      <c r="AG182" s="510"/>
      <c r="AH182" s="510"/>
      <c r="AI182" s="510"/>
      <c r="AJ182" s="510"/>
      <c r="AK182" s="510"/>
      <c r="AL182" s="510">
        <v>1</v>
      </c>
      <c r="AM182" s="510"/>
      <c r="AN182" s="510"/>
      <c r="AO182" s="510"/>
      <c r="AP182" s="510"/>
      <c r="AQ182" s="510"/>
      <c r="AR182" s="510"/>
      <c r="AS182" s="510"/>
      <c r="AT182" s="510"/>
      <c r="AU182" s="510"/>
      <c r="AV182" s="510"/>
      <c r="AW182" s="510"/>
      <c r="AX182" s="510">
        <v>1</v>
      </c>
      <c r="AY182" s="510"/>
      <c r="AZ182" s="510"/>
      <c r="BA182" s="510"/>
      <c r="BB182" s="510">
        <v>1</v>
      </c>
      <c r="BC182" s="510"/>
      <c r="BD182" s="510"/>
      <c r="BE182" s="510"/>
      <c r="BF182" s="511">
        <v>7</v>
      </c>
    </row>
    <row r="183" spans="1:58" x14ac:dyDescent="0.25">
      <c r="A183" s="508" t="s">
        <v>132</v>
      </c>
      <c r="B183" s="509" t="s">
        <v>331</v>
      </c>
      <c r="C183" s="510"/>
      <c r="D183" s="510"/>
      <c r="E183" s="510"/>
      <c r="F183" s="510">
        <v>2</v>
      </c>
      <c r="G183" s="510"/>
      <c r="H183" s="510"/>
      <c r="I183" s="510"/>
      <c r="J183" s="510"/>
      <c r="K183" s="510"/>
      <c r="L183" s="510"/>
      <c r="M183" s="510"/>
      <c r="N183" s="510"/>
      <c r="O183" s="510"/>
      <c r="P183" s="510">
        <v>1</v>
      </c>
      <c r="Q183" s="510"/>
      <c r="R183" s="510"/>
      <c r="S183" s="510"/>
      <c r="T183" s="510"/>
      <c r="U183" s="510"/>
      <c r="V183" s="510"/>
      <c r="W183" s="510"/>
      <c r="X183" s="510"/>
      <c r="Y183" s="510"/>
      <c r="Z183" s="510">
        <v>1</v>
      </c>
      <c r="AA183" s="510">
        <v>1</v>
      </c>
      <c r="AB183" s="510"/>
      <c r="AC183" s="510"/>
      <c r="AD183" s="510"/>
      <c r="AE183" s="510"/>
      <c r="AF183" s="510"/>
      <c r="AG183" s="510"/>
      <c r="AH183" s="510"/>
      <c r="AI183" s="510"/>
      <c r="AJ183" s="510"/>
      <c r="AK183" s="510"/>
      <c r="AL183" s="510"/>
      <c r="AM183" s="510">
        <v>1</v>
      </c>
      <c r="AN183" s="510"/>
      <c r="AO183" s="510"/>
      <c r="AP183" s="510"/>
      <c r="AQ183" s="510"/>
      <c r="AR183" s="510"/>
      <c r="AS183" s="510"/>
      <c r="AT183" s="510"/>
      <c r="AU183" s="510">
        <v>1</v>
      </c>
      <c r="AV183" s="510"/>
      <c r="AW183" s="510"/>
      <c r="AX183" s="510">
        <v>1</v>
      </c>
      <c r="AY183" s="510"/>
      <c r="AZ183" s="510"/>
      <c r="BA183" s="510"/>
      <c r="BB183" s="510">
        <v>1</v>
      </c>
      <c r="BC183" s="510"/>
      <c r="BD183" s="510"/>
      <c r="BE183" s="510"/>
      <c r="BF183" s="511">
        <v>9</v>
      </c>
    </row>
    <row r="184" spans="1:58" x14ac:dyDescent="0.25">
      <c r="A184" s="508" t="s">
        <v>132</v>
      </c>
      <c r="B184" s="509" t="s">
        <v>144</v>
      </c>
      <c r="C184" s="510"/>
      <c r="D184" s="510"/>
      <c r="E184" s="510"/>
      <c r="F184" s="510"/>
      <c r="G184" s="510">
        <v>1</v>
      </c>
      <c r="H184" s="510"/>
      <c r="I184" s="510"/>
      <c r="J184" s="510"/>
      <c r="K184" s="510"/>
      <c r="L184" s="510">
        <v>1</v>
      </c>
      <c r="M184" s="510"/>
      <c r="N184" s="510"/>
      <c r="O184" s="510"/>
      <c r="P184" s="510">
        <v>2</v>
      </c>
      <c r="Q184" s="510"/>
      <c r="R184" s="510"/>
      <c r="S184" s="510"/>
      <c r="T184" s="510"/>
      <c r="U184" s="510"/>
      <c r="V184" s="510"/>
      <c r="W184" s="510"/>
      <c r="X184" s="510"/>
      <c r="Y184" s="510"/>
      <c r="Z184" s="510">
        <v>1</v>
      </c>
      <c r="AA184" s="510"/>
      <c r="AB184" s="510"/>
      <c r="AC184" s="510"/>
      <c r="AD184" s="510"/>
      <c r="AE184" s="510"/>
      <c r="AF184" s="510"/>
      <c r="AG184" s="510"/>
      <c r="AH184" s="510"/>
      <c r="AI184" s="510"/>
      <c r="AJ184" s="510"/>
      <c r="AK184" s="510"/>
      <c r="AL184" s="510"/>
      <c r="AM184" s="510"/>
      <c r="AN184" s="510"/>
      <c r="AO184" s="510"/>
      <c r="AP184" s="510"/>
      <c r="AQ184" s="510"/>
      <c r="AR184" s="510"/>
      <c r="AS184" s="510"/>
      <c r="AT184" s="510"/>
      <c r="AU184" s="510">
        <v>1</v>
      </c>
      <c r="AV184" s="510"/>
      <c r="AW184" s="510"/>
      <c r="AX184" s="510"/>
      <c r="AY184" s="510"/>
      <c r="AZ184" s="510"/>
      <c r="BA184" s="510"/>
      <c r="BB184" s="510">
        <v>1</v>
      </c>
      <c r="BC184" s="510"/>
      <c r="BD184" s="510"/>
      <c r="BE184" s="510"/>
      <c r="BF184" s="511">
        <v>7</v>
      </c>
    </row>
    <row r="185" spans="1:58" x14ac:dyDescent="0.25">
      <c r="A185" s="508" t="s">
        <v>132</v>
      </c>
      <c r="B185" s="509" t="s">
        <v>292</v>
      </c>
      <c r="C185" s="510"/>
      <c r="D185" s="510"/>
      <c r="E185" s="510"/>
      <c r="F185" s="510">
        <v>1</v>
      </c>
      <c r="G185" s="510">
        <v>1</v>
      </c>
      <c r="H185" s="510"/>
      <c r="I185" s="510"/>
      <c r="J185" s="510"/>
      <c r="K185" s="510"/>
      <c r="L185" s="510">
        <v>1</v>
      </c>
      <c r="M185" s="510"/>
      <c r="N185" s="510"/>
      <c r="O185" s="510"/>
      <c r="P185" s="510">
        <v>2</v>
      </c>
      <c r="Q185" s="510"/>
      <c r="R185" s="510"/>
      <c r="S185" s="510"/>
      <c r="T185" s="510"/>
      <c r="U185" s="510">
        <v>1</v>
      </c>
      <c r="V185" s="510"/>
      <c r="W185" s="510"/>
      <c r="X185" s="510"/>
      <c r="Y185" s="510"/>
      <c r="Z185" s="510">
        <v>2</v>
      </c>
      <c r="AA185" s="510">
        <v>1</v>
      </c>
      <c r="AB185" s="510"/>
      <c r="AC185" s="510"/>
      <c r="AD185" s="510"/>
      <c r="AE185" s="510"/>
      <c r="AF185" s="510"/>
      <c r="AG185" s="510"/>
      <c r="AH185" s="510"/>
      <c r="AI185" s="510"/>
      <c r="AJ185" s="510"/>
      <c r="AK185" s="510"/>
      <c r="AL185" s="510">
        <v>1</v>
      </c>
      <c r="AM185" s="510"/>
      <c r="AN185" s="510"/>
      <c r="AO185" s="510"/>
      <c r="AP185" s="510">
        <v>1</v>
      </c>
      <c r="AQ185" s="510"/>
      <c r="AR185" s="510"/>
      <c r="AS185" s="510"/>
      <c r="AT185" s="510"/>
      <c r="AU185" s="510">
        <v>1</v>
      </c>
      <c r="AV185" s="510"/>
      <c r="AW185" s="510"/>
      <c r="AX185" s="510">
        <v>1</v>
      </c>
      <c r="AY185" s="510"/>
      <c r="AZ185" s="510"/>
      <c r="BA185" s="510"/>
      <c r="BB185" s="510">
        <v>2</v>
      </c>
      <c r="BC185" s="510"/>
      <c r="BD185" s="510"/>
      <c r="BE185" s="510"/>
      <c r="BF185" s="511">
        <v>15</v>
      </c>
    </row>
    <row r="186" spans="1:58" x14ac:dyDescent="0.25">
      <c r="A186" s="508" t="s">
        <v>132</v>
      </c>
      <c r="B186" s="509" t="s">
        <v>308</v>
      </c>
      <c r="C186" s="510"/>
      <c r="D186" s="510"/>
      <c r="E186" s="510"/>
      <c r="F186" s="510"/>
      <c r="G186" s="510"/>
      <c r="H186" s="510"/>
      <c r="I186" s="510"/>
      <c r="J186" s="510"/>
      <c r="K186" s="510"/>
      <c r="L186" s="510">
        <v>1</v>
      </c>
      <c r="M186" s="510"/>
      <c r="N186" s="510"/>
      <c r="O186" s="510"/>
      <c r="P186" s="510">
        <v>1</v>
      </c>
      <c r="Q186" s="510"/>
      <c r="R186" s="510"/>
      <c r="S186" s="510"/>
      <c r="T186" s="510"/>
      <c r="U186" s="510"/>
      <c r="V186" s="510"/>
      <c r="W186" s="510"/>
      <c r="X186" s="510"/>
      <c r="Y186" s="510"/>
      <c r="Z186" s="510">
        <v>1</v>
      </c>
      <c r="AA186" s="510"/>
      <c r="AB186" s="510"/>
      <c r="AC186" s="510"/>
      <c r="AD186" s="510"/>
      <c r="AE186" s="510"/>
      <c r="AF186" s="510"/>
      <c r="AG186" s="510"/>
      <c r="AH186" s="510"/>
      <c r="AI186" s="510"/>
      <c r="AJ186" s="510"/>
      <c r="AK186" s="510"/>
      <c r="AL186" s="510"/>
      <c r="AM186" s="510"/>
      <c r="AN186" s="510"/>
      <c r="AO186" s="510"/>
      <c r="AP186" s="510"/>
      <c r="AQ186" s="510"/>
      <c r="AR186" s="510"/>
      <c r="AS186" s="510"/>
      <c r="AT186" s="510"/>
      <c r="AU186" s="510">
        <v>1</v>
      </c>
      <c r="AV186" s="510"/>
      <c r="AW186" s="510"/>
      <c r="AX186" s="510"/>
      <c r="AY186" s="510"/>
      <c r="AZ186" s="510"/>
      <c r="BA186" s="510"/>
      <c r="BB186" s="510">
        <v>2</v>
      </c>
      <c r="BC186" s="510"/>
      <c r="BD186" s="510"/>
      <c r="BE186" s="510"/>
      <c r="BF186" s="511">
        <v>6</v>
      </c>
    </row>
    <row r="187" spans="1:58" x14ac:dyDescent="0.25">
      <c r="A187" s="508" t="s">
        <v>132</v>
      </c>
      <c r="B187" s="509" t="s">
        <v>307</v>
      </c>
      <c r="C187" s="510"/>
      <c r="D187" s="510"/>
      <c r="E187" s="510"/>
      <c r="F187" s="510">
        <v>2</v>
      </c>
      <c r="G187" s="510">
        <v>1</v>
      </c>
      <c r="H187" s="510"/>
      <c r="I187" s="510"/>
      <c r="J187" s="510"/>
      <c r="K187" s="510"/>
      <c r="L187" s="510"/>
      <c r="M187" s="510"/>
      <c r="N187" s="510"/>
      <c r="O187" s="510"/>
      <c r="P187" s="510">
        <v>2</v>
      </c>
      <c r="Q187" s="510"/>
      <c r="R187" s="510"/>
      <c r="S187" s="510"/>
      <c r="T187" s="510"/>
      <c r="U187" s="510">
        <v>1</v>
      </c>
      <c r="V187" s="510"/>
      <c r="W187" s="510"/>
      <c r="X187" s="510"/>
      <c r="Y187" s="510"/>
      <c r="Z187" s="510"/>
      <c r="AA187" s="510"/>
      <c r="AB187" s="510"/>
      <c r="AC187" s="510"/>
      <c r="AD187" s="510"/>
      <c r="AE187" s="510"/>
      <c r="AF187" s="510"/>
      <c r="AG187" s="510"/>
      <c r="AH187" s="510"/>
      <c r="AI187" s="510"/>
      <c r="AJ187" s="510"/>
      <c r="AK187" s="510"/>
      <c r="AL187" s="510"/>
      <c r="AM187" s="510"/>
      <c r="AN187" s="510"/>
      <c r="AO187" s="510"/>
      <c r="AP187" s="510">
        <v>1</v>
      </c>
      <c r="AQ187" s="510"/>
      <c r="AR187" s="510"/>
      <c r="AS187" s="510"/>
      <c r="AT187" s="510"/>
      <c r="AU187" s="510">
        <v>1</v>
      </c>
      <c r="AV187" s="510"/>
      <c r="AW187" s="510"/>
      <c r="AX187" s="510">
        <v>1</v>
      </c>
      <c r="AY187" s="510"/>
      <c r="AZ187" s="510"/>
      <c r="BA187" s="510"/>
      <c r="BB187" s="510">
        <v>2</v>
      </c>
      <c r="BC187" s="510"/>
      <c r="BD187" s="510"/>
      <c r="BE187" s="510"/>
      <c r="BF187" s="511">
        <v>11</v>
      </c>
    </row>
    <row r="188" spans="1:58" x14ac:dyDescent="0.25">
      <c r="A188" s="508" t="s">
        <v>132</v>
      </c>
      <c r="B188" s="509" t="s">
        <v>309</v>
      </c>
      <c r="C188" s="510"/>
      <c r="D188" s="510"/>
      <c r="E188" s="510"/>
      <c r="F188" s="510"/>
      <c r="G188" s="510"/>
      <c r="H188" s="510"/>
      <c r="I188" s="510"/>
      <c r="J188" s="510"/>
      <c r="K188" s="510"/>
      <c r="L188" s="510">
        <v>1</v>
      </c>
      <c r="M188" s="510"/>
      <c r="N188" s="510"/>
      <c r="O188" s="510"/>
      <c r="P188" s="510">
        <v>1</v>
      </c>
      <c r="Q188" s="510"/>
      <c r="R188" s="510"/>
      <c r="S188" s="510"/>
      <c r="T188" s="510"/>
      <c r="U188" s="510"/>
      <c r="V188" s="510"/>
      <c r="W188" s="510"/>
      <c r="X188" s="510"/>
      <c r="Y188" s="510"/>
      <c r="Z188" s="510">
        <v>2</v>
      </c>
      <c r="AA188" s="510">
        <v>1</v>
      </c>
      <c r="AB188" s="510"/>
      <c r="AC188" s="510"/>
      <c r="AD188" s="510"/>
      <c r="AE188" s="510"/>
      <c r="AF188" s="510"/>
      <c r="AG188" s="510"/>
      <c r="AH188" s="510"/>
      <c r="AI188" s="510"/>
      <c r="AJ188" s="510"/>
      <c r="AK188" s="510"/>
      <c r="AL188" s="510"/>
      <c r="AM188" s="510"/>
      <c r="AN188" s="510"/>
      <c r="AO188" s="510"/>
      <c r="AP188" s="510"/>
      <c r="AQ188" s="510"/>
      <c r="AR188" s="510"/>
      <c r="AS188" s="510"/>
      <c r="AT188" s="510"/>
      <c r="AU188" s="510">
        <v>1</v>
      </c>
      <c r="AV188" s="510"/>
      <c r="AW188" s="510"/>
      <c r="AX188" s="510"/>
      <c r="AY188" s="510"/>
      <c r="AZ188" s="510"/>
      <c r="BA188" s="510"/>
      <c r="BB188" s="510">
        <v>1</v>
      </c>
      <c r="BC188" s="510"/>
      <c r="BD188" s="510"/>
      <c r="BE188" s="510"/>
      <c r="BF188" s="511">
        <v>7</v>
      </c>
    </row>
    <row r="189" spans="1:58" x14ac:dyDescent="0.25">
      <c r="A189" s="508" t="s">
        <v>132</v>
      </c>
      <c r="B189" s="509" t="s">
        <v>304</v>
      </c>
      <c r="C189" s="510"/>
      <c r="D189" s="510"/>
      <c r="E189" s="510"/>
      <c r="F189" s="510">
        <v>1</v>
      </c>
      <c r="G189" s="510"/>
      <c r="H189" s="510"/>
      <c r="I189" s="510"/>
      <c r="J189" s="510"/>
      <c r="K189" s="510"/>
      <c r="L189" s="510">
        <v>1</v>
      </c>
      <c r="M189" s="510"/>
      <c r="N189" s="510"/>
      <c r="O189" s="510"/>
      <c r="P189" s="510">
        <v>1</v>
      </c>
      <c r="Q189" s="510"/>
      <c r="R189" s="510"/>
      <c r="S189" s="510"/>
      <c r="T189" s="510"/>
      <c r="U189" s="510"/>
      <c r="V189" s="510"/>
      <c r="W189" s="510"/>
      <c r="X189" s="510"/>
      <c r="Y189" s="510"/>
      <c r="Z189" s="510">
        <v>1</v>
      </c>
      <c r="AA189" s="510">
        <v>1</v>
      </c>
      <c r="AB189" s="510"/>
      <c r="AC189" s="510"/>
      <c r="AD189" s="510"/>
      <c r="AE189" s="510"/>
      <c r="AF189" s="510"/>
      <c r="AG189" s="510"/>
      <c r="AH189" s="510"/>
      <c r="AI189" s="510"/>
      <c r="AJ189" s="510"/>
      <c r="AK189" s="510"/>
      <c r="AL189" s="510"/>
      <c r="AM189" s="510"/>
      <c r="AN189" s="510"/>
      <c r="AO189" s="510"/>
      <c r="AP189" s="510"/>
      <c r="AQ189" s="510"/>
      <c r="AR189" s="510"/>
      <c r="AS189" s="510"/>
      <c r="AT189" s="510"/>
      <c r="AU189" s="510">
        <v>1</v>
      </c>
      <c r="AV189" s="510"/>
      <c r="AW189" s="510"/>
      <c r="AX189" s="510">
        <v>2</v>
      </c>
      <c r="AY189" s="510"/>
      <c r="AZ189" s="510"/>
      <c r="BA189" s="510"/>
      <c r="BB189" s="510">
        <v>1</v>
      </c>
      <c r="BC189" s="510"/>
      <c r="BD189" s="510"/>
      <c r="BE189" s="510"/>
      <c r="BF189" s="511">
        <v>9</v>
      </c>
    </row>
    <row r="190" spans="1:58" x14ac:dyDescent="0.25">
      <c r="A190" s="508" t="s">
        <v>132</v>
      </c>
      <c r="B190" s="509" t="s">
        <v>342</v>
      </c>
      <c r="C190" s="510"/>
      <c r="D190" s="510"/>
      <c r="E190" s="510"/>
      <c r="F190" s="510">
        <v>1</v>
      </c>
      <c r="G190" s="510"/>
      <c r="H190" s="510"/>
      <c r="I190" s="510"/>
      <c r="J190" s="510"/>
      <c r="K190" s="510"/>
      <c r="L190" s="510">
        <v>1</v>
      </c>
      <c r="M190" s="510"/>
      <c r="N190" s="510"/>
      <c r="O190" s="510"/>
      <c r="P190" s="510">
        <v>1</v>
      </c>
      <c r="Q190" s="510"/>
      <c r="R190" s="510"/>
      <c r="S190" s="510"/>
      <c r="T190" s="510"/>
      <c r="U190" s="510"/>
      <c r="V190" s="510"/>
      <c r="W190" s="510"/>
      <c r="X190" s="510"/>
      <c r="Y190" s="510"/>
      <c r="Z190" s="510">
        <v>2</v>
      </c>
      <c r="AA190" s="510">
        <v>1</v>
      </c>
      <c r="AB190" s="510"/>
      <c r="AC190" s="510"/>
      <c r="AD190" s="510"/>
      <c r="AE190" s="510"/>
      <c r="AF190" s="510"/>
      <c r="AG190" s="510"/>
      <c r="AH190" s="510"/>
      <c r="AI190" s="510"/>
      <c r="AJ190" s="510"/>
      <c r="AK190" s="510"/>
      <c r="AL190" s="510"/>
      <c r="AM190" s="510"/>
      <c r="AN190" s="510"/>
      <c r="AO190" s="510"/>
      <c r="AP190" s="510"/>
      <c r="AQ190" s="510"/>
      <c r="AR190" s="510"/>
      <c r="AS190" s="510"/>
      <c r="AT190" s="510"/>
      <c r="AU190" s="510">
        <v>1</v>
      </c>
      <c r="AV190" s="510"/>
      <c r="AW190" s="510"/>
      <c r="AX190" s="510"/>
      <c r="AY190" s="510"/>
      <c r="AZ190" s="510"/>
      <c r="BA190" s="510"/>
      <c r="BB190" s="510">
        <v>1</v>
      </c>
      <c r="BC190" s="510"/>
      <c r="BD190" s="510"/>
      <c r="BE190" s="510"/>
      <c r="BF190" s="511">
        <v>8</v>
      </c>
    </row>
    <row r="191" spans="1:58" x14ac:dyDescent="0.25">
      <c r="A191" s="508" t="s">
        <v>132</v>
      </c>
      <c r="B191" s="509" t="s">
        <v>333</v>
      </c>
      <c r="C191" s="510"/>
      <c r="D191" s="510"/>
      <c r="E191" s="510"/>
      <c r="F191" s="510"/>
      <c r="G191" s="510"/>
      <c r="H191" s="510"/>
      <c r="I191" s="510"/>
      <c r="J191" s="510"/>
      <c r="K191" s="510"/>
      <c r="L191" s="510">
        <v>1</v>
      </c>
      <c r="M191" s="510"/>
      <c r="N191" s="510"/>
      <c r="O191" s="510"/>
      <c r="P191" s="510">
        <v>1</v>
      </c>
      <c r="Q191" s="510"/>
      <c r="R191" s="510"/>
      <c r="S191" s="510"/>
      <c r="T191" s="510"/>
      <c r="U191" s="510"/>
      <c r="V191" s="510"/>
      <c r="W191" s="510"/>
      <c r="X191" s="510"/>
      <c r="Y191" s="510"/>
      <c r="Z191" s="510">
        <v>2</v>
      </c>
      <c r="AA191" s="510">
        <v>1</v>
      </c>
      <c r="AB191" s="510"/>
      <c r="AC191" s="510"/>
      <c r="AD191" s="510"/>
      <c r="AE191" s="510"/>
      <c r="AF191" s="510"/>
      <c r="AG191" s="510"/>
      <c r="AH191" s="510"/>
      <c r="AI191" s="510"/>
      <c r="AJ191" s="510"/>
      <c r="AK191" s="510"/>
      <c r="AL191" s="510"/>
      <c r="AM191" s="510"/>
      <c r="AN191" s="510"/>
      <c r="AO191" s="510"/>
      <c r="AP191" s="510"/>
      <c r="AQ191" s="510"/>
      <c r="AR191" s="510"/>
      <c r="AS191" s="510"/>
      <c r="AT191" s="510"/>
      <c r="AU191" s="510">
        <v>1</v>
      </c>
      <c r="AV191" s="510"/>
      <c r="AW191" s="510"/>
      <c r="AX191" s="510">
        <v>1</v>
      </c>
      <c r="AY191" s="510"/>
      <c r="AZ191" s="510"/>
      <c r="BA191" s="510"/>
      <c r="BB191" s="510">
        <v>1</v>
      </c>
      <c r="BC191" s="510"/>
      <c r="BD191" s="510"/>
      <c r="BE191" s="510"/>
      <c r="BF191" s="511">
        <v>8</v>
      </c>
    </row>
    <row r="192" spans="1:58" x14ac:dyDescent="0.25">
      <c r="A192" s="508" t="s">
        <v>132</v>
      </c>
      <c r="B192" s="509" t="s">
        <v>293</v>
      </c>
      <c r="C192" s="510"/>
      <c r="D192" s="510"/>
      <c r="E192" s="510"/>
      <c r="F192" s="510">
        <v>1</v>
      </c>
      <c r="G192" s="510">
        <v>1</v>
      </c>
      <c r="H192" s="510"/>
      <c r="I192" s="510"/>
      <c r="J192" s="510"/>
      <c r="K192" s="510"/>
      <c r="L192" s="510"/>
      <c r="M192" s="510"/>
      <c r="N192" s="510"/>
      <c r="O192" s="510"/>
      <c r="P192" s="510">
        <v>1</v>
      </c>
      <c r="Q192" s="510"/>
      <c r="R192" s="510"/>
      <c r="S192" s="510"/>
      <c r="T192" s="510"/>
      <c r="U192" s="510">
        <v>1</v>
      </c>
      <c r="V192" s="510"/>
      <c r="W192" s="510"/>
      <c r="X192" s="510"/>
      <c r="Y192" s="510"/>
      <c r="Z192" s="510">
        <v>2</v>
      </c>
      <c r="AA192" s="510">
        <v>1</v>
      </c>
      <c r="AB192" s="510"/>
      <c r="AC192" s="510"/>
      <c r="AD192" s="510"/>
      <c r="AE192" s="510"/>
      <c r="AF192" s="510"/>
      <c r="AG192" s="510"/>
      <c r="AH192" s="510"/>
      <c r="AI192" s="510"/>
      <c r="AJ192" s="510"/>
      <c r="AK192" s="510"/>
      <c r="AL192" s="510">
        <v>1</v>
      </c>
      <c r="AM192" s="510">
        <v>1</v>
      </c>
      <c r="AN192" s="510"/>
      <c r="AO192" s="510"/>
      <c r="AP192" s="510"/>
      <c r="AQ192" s="510"/>
      <c r="AR192" s="510"/>
      <c r="AS192" s="510"/>
      <c r="AT192" s="510"/>
      <c r="AU192" s="510">
        <v>2</v>
      </c>
      <c r="AV192" s="510"/>
      <c r="AW192" s="510"/>
      <c r="AX192" s="510">
        <v>1</v>
      </c>
      <c r="AY192" s="510"/>
      <c r="AZ192" s="510"/>
      <c r="BA192" s="510"/>
      <c r="BB192" s="510">
        <v>2</v>
      </c>
      <c r="BC192" s="510"/>
      <c r="BD192" s="510"/>
      <c r="BE192" s="510"/>
      <c r="BF192" s="511">
        <v>14</v>
      </c>
    </row>
    <row r="193" spans="1:58" x14ac:dyDescent="0.25">
      <c r="A193" s="508" t="s">
        <v>132</v>
      </c>
      <c r="B193" s="509" t="s">
        <v>303</v>
      </c>
      <c r="C193" s="510"/>
      <c r="D193" s="510"/>
      <c r="E193" s="510"/>
      <c r="F193" s="510">
        <v>1</v>
      </c>
      <c r="G193" s="510">
        <v>1</v>
      </c>
      <c r="H193" s="510"/>
      <c r="I193" s="510"/>
      <c r="J193" s="510"/>
      <c r="K193" s="510"/>
      <c r="L193" s="510">
        <v>1</v>
      </c>
      <c r="M193" s="510"/>
      <c r="N193" s="510"/>
      <c r="O193" s="510"/>
      <c r="P193" s="510">
        <v>3</v>
      </c>
      <c r="Q193" s="510"/>
      <c r="R193" s="510"/>
      <c r="S193" s="510"/>
      <c r="T193" s="510"/>
      <c r="U193" s="510">
        <v>1</v>
      </c>
      <c r="V193" s="510"/>
      <c r="W193" s="510"/>
      <c r="X193" s="510"/>
      <c r="Y193" s="510"/>
      <c r="Z193" s="510">
        <v>2</v>
      </c>
      <c r="AA193" s="510">
        <v>1</v>
      </c>
      <c r="AB193" s="510"/>
      <c r="AC193" s="510"/>
      <c r="AD193" s="510"/>
      <c r="AE193" s="510"/>
      <c r="AF193" s="510"/>
      <c r="AG193" s="510"/>
      <c r="AH193" s="510"/>
      <c r="AI193" s="510"/>
      <c r="AJ193" s="510"/>
      <c r="AK193" s="510"/>
      <c r="AL193" s="510"/>
      <c r="AM193" s="510"/>
      <c r="AN193" s="510"/>
      <c r="AO193" s="510"/>
      <c r="AP193" s="510">
        <v>1</v>
      </c>
      <c r="AQ193" s="510"/>
      <c r="AR193" s="510"/>
      <c r="AS193" s="510"/>
      <c r="AT193" s="510"/>
      <c r="AU193" s="510">
        <v>2</v>
      </c>
      <c r="AV193" s="510"/>
      <c r="AW193" s="510"/>
      <c r="AX193" s="510">
        <v>1</v>
      </c>
      <c r="AY193" s="510"/>
      <c r="AZ193" s="510"/>
      <c r="BA193" s="510"/>
      <c r="BB193" s="510">
        <v>2</v>
      </c>
      <c r="BC193" s="510"/>
      <c r="BD193" s="510"/>
      <c r="BE193" s="510"/>
      <c r="BF193" s="511">
        <v>16</v>
      </c>
    </row>
    <row r="194" spans="1:58" x14ac:dyDescent="0.25">
      <c r="A194" s="508" t="s">
        <v>132</v>
      </c>
      <c r="B194" s="509" t="s">
        <v>294</v>
      </c>
      <c r="C194" s="510"/>
      <c r="D194" s="510"/>
      <c r="E194" s="510"/>
      <c r="F194" s="510">
        <v>1</v>
      </c>
      <c r="G194" s="510">
        <v>1</v>
      </c>
      <c r="H194" s="510"/>
      <c r="I194" s="510"/>
      <c r="J194" s="510"/>
      <c r="K194" s="510"/>
      <c r="L194" s="510">
        <v>1</v>
      </c>
      <c r="M194" s="510"/>
      <c r="N194" s="510"/>
      <c r="O194" s="510"/>
      <c r="P194" s="510">
        <v>2</v>
      </c>
      <c r="Q194" s="510"/>
      <c r="R194" s="510"/>
      <c r="S194" s="510"/>
      <c r="T194" s="510"/>
      <c r="U194" s="510">
        <v>1</v>
      </c>
      <c r="V194" s="510"/>
      <c r="W194" s="510"/>
      <c r="X194" s="510"/>
      <c r="Y194" s="510"/>
      <c r="Z194" s="510">
        <v>3</v>
      </c>
      <c r="AA194" s="510">
        <v>2</v>
      </c>
      <c r="AB194" s="510"/>
      <c r="AC194" s="510"/>
      <c r="AD194" s="510"/>
      <c r="AE194" s="510"/>
      <c r="AF194" s="510"/>
      <c r="AG194" s="510"/>
      <c r="AH194" s="510"/>
      <c r="AI194" s="510"/>
      <c r="AJ194" s="510"/>
      <c r="AK194" s="510"/>
      <c r="AL194" s="510">
        <v>1</v>
      </c>
      <c r="AM194" s="510"/>
      <c r="AN194" s="510"/>
      <c r="AO194" s="510"/>
      <c r="AP194" s="510">
        <v>1</v>
      </c>
      <c r="AQ194" s="510"/>
      <c r="AR194" s="510"/>
      <c r="AS194" s="510"/>
      <c r="AT194" s="510"/>
      <c r="AU194" s="510">
        <v>2</v>
      </c>
      <c r="AV194" s="510"/>
      <c r="AW194" s="510"/>
      <c r="AX194" s="510">
        <v>1</v>
      </c>
      <c r="AY194" s="510"/>
      <c r="AZ194" s="510"/>
      <c r="BA194" s="510"/>
      <c r="BB194" s="510">
        <v>3</v>
      </c>
      <c r="BC194" s="510"/>
      <c r="BD194" s="510"/>
      <c r="BE194" s="510"/>
      <c r="BF194" s="511">
        <v>19</v>
      </c>
    </row>
    <row r="195" spans="1:58" x14ac:dyDescent="0.25">
      <c r="A195" s="508" t="s">
        <v>132</v>
      </c>
      <c r="B195" s="509" t="s">
        <v>330</v>
      </c>
      <c r="C195" s="510"/>
      <c r="D195" s="510"/>
      <c r="E195" s="510"/>
      <c r="F195" s="510"/>
      <c r="G195" s="510"/>
      <c r="H195" s="510"/>
      <c r="I195" s="510"/>
      <c r="J195" s="510"/>
      <c r="K195" s="510"/>
      <c r="L195" s="510">
        <v>1</v>
      </c>
      <c r="M195" s="510"/>
      <c r="N195" s="510"/>
      <c r="O195" s="510"/>
      <c r="P195" s="510">
        <v>1</v>
      </c>
      <c r="Q195" s="510"/>
      <c r="R195" s="510"/>
      <c r="S195" s="510"/>
      <c r="T195" s="510"/>
      <c r="U195" s="510"/>
      <c r="V195" s="510"/>
      <c r="W195" s="510"/>
      <c r="X195" s="510"/>
      <c r="Y195" s="510"/>
      <c r="Z195" s="510">
        <v>1</v>
      </c>
      <c r="AA195" s="510"/>
      <c r="AB195" s="510"/>
      <c r="AC195" s="510"/>
      <c r="AD195" s="510"/>
      <c r="AE195" s="510"/>
      <c r="AF195" s="510"/>
      <c r="AG195" s="510"/>
      <c r="AH195" s="510"/>
      <c r="AI195" s="510"/>
      <c r="AJ195" s="510"/>
      <c r="AK195" s="510"/>
      <c r="AL195" s="510"/>
      <c r="AM195" s="510"/>
      <c r="AN195" s="510"/>
      <c r="AO195" s="510"/>
      <c r="AP195" s="510"/>
      <c r="AQ195" s="510"/>
      <c r="AR195" s="510"/>
      <c r="AS195" s="510"/>
      <c r="AT195" s="510"/>
      <c r="AU195" s="510">
        <v>1</v>
      </c>
      <c r="AV195" s="510"/>
      <c r="AW195" s="510"/>
      <c r="AX195" s="510">
        <v>2</v>
      </c>
      <c r="AY195" s="510"/>
      <c r="AZ195" s="510"/>
      <c r="BA195" s="510"/>
      <c r="BB195" s="510">
        <v>1</v>
      </c>
      <c r="BC195" s="510"/>
      <c r="BD195" s="510"/>
      <c r="BE195" s="510"/>
      <c r="BF195" s="511">
        <v>7</v>
      </c>
    </row>
    <row r="196" spans="1:58" x14ac:dyDescent="0.25">
      <c r="A196" s="508" t="s">
        <v>132</v>
      </c>
      <c r="B196" s="509" t="s">
        <v>329</v>
      </c>
      <c r="C196" s="510"/>
      <c r="D196" s="510"/>
      <c r="E196" s="510"/>
      <c r="F196" s="510"/>
      <c r="G196" s="510"/>
      <c r="H196" s="510"/>
      <c r="I196" s="510"/>
      <c r="J196" s="510"/>
      <c r="K196" s="510"/>
      <c r="L196" s="510"/>
      <c r="M196" s="510"/>
      <c r="N196" s="510"/>
      <c r="O196" s="510"/>
      <c r="P196" s="510"/>
      <c r="Q196" s="510"/>
      <c r="R196" s="510"/>
      <c r="S196" s="510"/>
      <c r="T196" s="510"/>
      <c r="U196" s="510"/>
      <c r="V196" s="510"/>
      <c r="W196" s="510"/>
      <c r="X196" s="510"/>
      <c r="Y196" s="510"/>
      <c r="Z196" s="510"/>
      <c r="AA196" s="510"/>
      <c r="AB196" s="510"/>
      <c r="AC196" s="510"/>
      <c r="AD196" s="510"/>
      <c r="AE196" s="510"/>
      <c r="AF196" s="510"/>
      <c r="AG196" s="510"/>
      <c r="AH196" s="510"/>
      <c r="AI196" s="510"/>
      <c r="AJ196" s="510"/>
      <c r="AK196" s="510"/>
      <c r="AL196" s="510"/>
      <c r="AM196" s="510"/>
      <c r="AN196" s="510"/>
      <c r="AO196" s="510"/>
      <c r="AP196" s="510"/>
      <c r="AQ196" s="510"/>
      <c r="AR196" s="510"/>
      <c r="AS196" s="510"/>
      <c r="AT196" s="510"/>
      <c r="AU196" s="510">
        <v>1</v>
      </c>
      <c r="AV196" s="510"/>
      <c r="AW196" s="510"/>
      <c r="AX196" s="510"/>
      <c r="AY196" s="510"/>
      <c r="AZ196" s="510"/>
      <c r="BA196" s="510"/>
      <c r="BB196" s="510">
        <v>1</v>
      </c>
      <c r="BC196" s="510"/>
      <c r="BD196" s="510"/>
      <c r="BE196" s="510"/>
      <c r="BF196" s="511">
        <v>2</v>
      </c>
    </row>
    <row r="197" spans="1:58" x14ac:dyDescent="0.25">
      <c r="A197" s="508" t="s">
        <v>132</v>
      </c>
      <c r="B197" s="509" t="s">
        <v>341</v>
      </c>
      <c r="C197" s="510"/>
      <c r="D197" s="510"/>
      <c r="E197" s="510"/>
      <c r="F197" s="510"/>
      <c r="G197" s="510">
        <v>1</v>
      </c>
      <c r="H197" s="510"/>
      <c r="I197" s="510"/>
      <c r="J197" s="510"/>
      <c r="K197" s="510"/>
      <c r="L197" s="510">
        <v>1</v>
      </c>
      <c r="M197" s="510"/>
      <c r="N197" s="510"/>
      <c r="O197" s="510"/>
      <c r="P197" s="510">
        <v>1</v>
      </c>
      <c r="Q197" s="510"/>
      <c r="R197" s="510"/>
      <c r="S197" s="510"/>
      <c r="T197" s="510"/>
      <c r="U197" s="510"/>
      <c r="V197" s="510"/>
      <c r="W197" s="510"/>
      <c r="X197" s="510"/>
      <c r="Y197" s="510"/>
      <c r="Z197" s="510">
        <v>3</v>
      </c>
      <c r="AA197" s="510">
        <v>1</v>
      </c>
      <c r="AB197" s="510"/>
      <c r="AC197" s="510"/>
      <c r="AD197" s="510"/>
      <c r="AE197" s="510"/>
      <c r="AF197" s="510"/>
      <c r="AG197" s="510"/>
      <c r="AH197" s="510"/>
      <c r="AI197" s="510"/>
      <c r="AJ197" s="510"/>
      <c r="AK197" s="510"/>
      <c r="AL197" s="510">
        <v>1</v>
      </c>
      <c r="AM197" s="510"/>
      <c r="AN197" s="510"/>
      <c r="AO197" s="510"/>
      <c r="AP197" s="510"/>
      <c r="AQ197" s="510"/>
      <c r="AR197" s="510"/>
      <c r="AS197" s="510"/>
      <c r="AT197" s="510"/>
      <c r="AU197" s="510"/>
      <c r="AV197" s="510"/>
      <c r="AW197" s="510"/>
      <c r="AX197" s="510">
        <v>1</v>
      </c>
      <c r="AY197" s="510"/>
      <c r="AZ197" s="510"/>
      <c r="BA197" s="510"/>
      <c r="BB197" s="510">
        <v>2</v>
      </c>
      <c r="BC197" s="510"/>
      <c r="BD197" s="510"/>
      <c r="BE197" s="510"/>
      <c r="BF197" s="511">
        <v>11</v>
      </c>
    </row>
    <row r="198" spans="1:58" x14ac:dyDescent="0.25">
      <c r="A198" s="508" t="s">
        <v>132</v>
      </c>
      <c r="B198" s="509" t="s">
        <v>340</v>
      </c>
      <c r="C198" s="510"/>
      <c r="D198" s="510"/>
      <c r="E198" s="510"/>
      <c r="F198" s="510">
        <v>2</v>
      </c>
      <c r="G198" s="510">
        <v>1</v>
      </c>
      <c r="H198" s="510"/>
      <c r="I198" s="510"/>
      <c r="J198" s="510"/>
      <c r="K198" s="510"/>
      <c r="L198" s="510">
        <v>1</v>
      </c>
      <c r="M198" s="510"/>
      <c r="N198" s="510"/>
      <c r="O198" s="510"/>
      <c r="P198" s="510">
        <v>1</v>
      </c>
      <c r="Q198" s="510"/>
      <c r="R198" s="510"/>
      <c r="S198" s="510"/>
      <c r="T198" s="510"/>
      <c r="U198" s="510"/>
      <c r="V198" s="510"/>
      <c r="W198" s="510"/>
      <c r="X198" s="510"/>
      <c r="Y198" s="510"/>
      <c r="Z198" s="510">
        <v>2</v>
      </c>
      <c r="AA198" s="510">
        <v>1</v>
      </c>
      <c r="AB198" s="510"/>
      <c r="AC198" s="510"/>
      <c r="AD198" s="510"/>
      <c r="AE198" s="510"/>
      <c r="AF198" s="510"/>
      <c r="AG198" s="510"/>
      <c r="AH198" s="510"/>
      <c r="AI198" s="510"/>
      <c r="AJ198" s="510"/>
      <c r="AK198" s="510"/>
      <c r="AL198" s="510"/>
      <c r="AM198" s="510"/>
      <c r="AN198" s="510"/>
      <c r="AO198" s="510"/>
      <c r="AP198" s="510"/>
      <c r="AQ198" s="510"/>
      <c r="AR198" s="510"/>
      <c r="AS198" s="510"/>
      <c r="AT198" s="510"/>
      <c r="AU198" s="510">
        <v>1</v>
      </c>
      <c r="AV198" s="510"/>
      <c r="AW198" s="510"/>
      <c r="AX198" s="510"/>
      <c r="AY198" s="510"/>
      <c r="AZ198" s="510"/>
      <c r="BA198" s="510"/>
      <c r="BB198" s="510">
        <v>1</v>
      </c>
      <c r="BC198" s="510"/>
      <c r="BD198" s="510"/>
      <c r="BE198" s="510"/>
      <c r="BF198" s="511">
        <v>10</v>
      </c>
    </row>
    <row r="199" spans="1:58" x14ac:dyDescent="0.25">
      <c r="A199" s="508" t="s">
        <v>132</v>
      </c>
      <c r="B199" s="509" t="s">
        <v>328</v>
      </c>
      <c r="C199" s="510"/>
      <c r="D199" s="510"/>
      <c r="E199" s="510"/>
      <c r="F199" s="510">
        <v>2</v>
      </c>
      <c r="G199" s="510">
        <v>1</v>
      </c>
      <c r="H199" s="510"/>
      <c r="I199" s="510"/>
      <c r="J199" s="510"/>
      <c r="K199" s="510"/>
      <c r="L199" s="510">
        <v>1</v>
      </c>
      <c r="M199" s="510"/>
      <c r="N199" s="510"/>
      <c r="O199" s="510"/>
      <c r="P199" s="510">
        <v>1</v>
      </c>
      <c r="Q199" s="510"/>
      <c r="R199" s="510"/>
      <c r="S199" s="510"/>
      <c r="T199" s="510"/>
      <c r="U199" s="510"/>
      <c r="V199" s="510"/>
      <c r="W199" s="510"/>
      <c r="X199" s="510"/>
      <c r="Y199" s="510"/>
      <c r="Z199" s="510">
        <v>1</v>
      </c>
      <c r="AA199" s="510">
        <v>1</v>
      </c>
      <c r="AB199" s="510"/>
      <c r="AC199" s="510"/>
      <c r="AD199" s="510"/>
      <c r="AE199" s="510"/>
      <c r="AF199" s="510"/>
      <c r="AG199" s="510"/>
      <c r="AH199" s="510"/>
      <c r="AI199" s="510"/>
      <c r="AJ199" s="510"/>
      <c r="AK199" s="510"/>
      <c r="AL199" s="510"/>
      <c r="AM199" s="510"/>
      <c r="AN199" s="510"/>
      <c r="AO199" s="510"/>
      <c r="AP199" s="510"/>
      <c r="AQ199" s="510"/>
      <c r="AR199" s="510"/>
      <c r="AS199" s="510"/>
      <c r="AT199" s="510"/>
      <c r="AU199" s="510">
        <v>1</v>
      </c>
      <c r="AV199" s="510"/>
      <c r="AW199" s="510"/>
      <c r="AX199" s="510">
        <v>1</v>
      </c>
      <c r="AY199" s="510"/>
      <c r="AZ199" s="510"/>
      <c r="BA199" s="510"/>
      <c r="BB199" s="510">
        <v>1</v>
      </c>
      <c r="BC199" s="510"/>
      <c r="BD199" s="510"/>
      <c r="BE199" s="510"/>
      <c r="BF199" s="511">
        <v>10</v>
      </c>
    </row>
    <row r="200" spans="1:58" x14ac:dyDescent="0.25">
      <c r="A200" s="508" t="s">
        <v>132</v>
      </c>
      <c r="B200" s="509" t="s">
        <v>339</v>
      </c>
      <c r="C200" s="510"/>
      <c r="D200" s="510"/>
      <c r="E200" s="510"/>
      <c r="F200" s="510">
        <v>1</v>
      </c>
      <c r="G200" s="510">
        <v>1</v>
      </c>
      <c r="H200" s="510"/>
      <c r="I200" s="510"/>
      <c r="J200" s="510"/>
      <c r="K200" s="510"/>
      <c r="L200" s="510"/>
      <c r="M200" s="510"/>
      <c r="N200" s="510"/>
      <c r="O200" s="510"/>
      <c r="P200" s="510">
        <v>1</v>
      </c>
      <c r="Q200" s="510"/>
      <c r="R200" s="510"/>
      <c r="S200" s="510"/>
      <c r="T200" s="510"/>
      <c r="U200" s="510"/>
      <c r="V200" s="510"/>
      <c r="W200" s="510"/>
      <c r="X200" s="510"/>
      <c r="Y200" s="510"/>
      <c r="Z200" s="510">
        <v>1</v>
      </c>
      <c r="AA200" s="510">
        <v>1</v>
      </c>
      <c r="AB200" s="510"/>
      <c r="AC200" s="510"/>
      <c r="AD200" s="510"/>
      <c r="AE200" s="510"/>
      <c r="AF200" s="510"/>
      <c r="AG200" s="510"/>
      <c r="AH200" s="510"/>
      <c r="AI200" s="510"/>
      <c r="AJ200" s="510"/>
      <c r="AK200" s="510"/>
      <c r="AL200" s="510"/>
      <c r="AM200" s="510"/>
      <c r="AN200" s="510"/>
      <c r="AO200" s="510"/>
      <c r="AP200" s="510"/>
      <c r="AQ200" s="510"/>
      <c r="AR200" s="510"/>
      <c r="AS200" s="510"/>
      <c r="AT200" s="510"/>
      <c r="AU200" s="510">
        <v>1</v>
      </c>
      <c r="AV200" s="510"/>
      <c r="AW200" s="510"/>
      <c r="AX200" s="510"/>
      <c r="AY200" s="510"/>
      <c r="AZ200" s="510"/>
      <c r="BA200" s="510"/>
      <c r="BB200" s="510">
        <v>1</v>
      </c>
      <c r="BC200" s="510"/>
      <c r="BD200" s="510"/>
      <c r="BE200" s="510"/>
      <c r="BF200" s="511">
        <v>7</v>
      </c>
    </row>
    <row r="201" spans="1:58" x14ac:dyDescent="0.25">
      <c r="A201" s="508" t="s">
        <v>132</v>
      </c>
      <c r="B201" s="509" t="s">
        <v>302</v>
      </c>
      <c r="C201" s="510"/>
      <c r="D201" s="510"/>
      <c r="E201" s="510"/>
      <c r="F201" s="510">
        <v>2</v>
      </c>
      <c r="G201" s="510"/>
      <c r="H201" s="510"/>
      <c r="I201" s="510"/>
      <c r="J201" s="510"/>
      <c r="K201" s="510"/>
      <c r="L201" s="510">
        <v>1</v>
      </c>
      <c r="M201" s="510"/>
      <c r="N201" s="510"/>
      <c r="O201" s="510"/>
      <c r="P201" s="510">
        <v>1</v>
      </c>
      <c r="Q201" s="510"/>
      <c r="R201" s="510"/>
      <c r="S201" s="510"/>
      <c r="T201" s="510"/>
      <c r="U201" s="510"/>
      <c r="V201" s="510"/>
      <c r="W201" s="510"/>
      <c r="X201" s="510"/>
      <c r="Y201" s="510"/>
      <c r="Z201" s="510">
        <v>1</v>
      </c>
      <c r="AA201" s="510">
        <v>1</v>
      </c>
      <c r="AB201" s="510"/>
      <c r="AC201" s="510"/>
      <c r="AD201" s="510"/>
      <c r="AE201" s="510"/>
      <c r="AF201" s="510"/>
      <c r="AG201" s="510"/>
      <c r="AH201" s="510"/>
      <c r="AI201" s="510"/>
      <c r="AJ201" s="510"/>
      <c r="AK201" s="510"/>
      <c r="AL201" s="510"/>
      <c r="AM201" s="510"/>
      <c r="AN201" s="510"/>
      <c r="AO201" s="510"/>
      <c r="AP201" s="510"/>
      <c r="AQ201" s="510"/>
      <c r="AR201" s="510"/>
      <c r="AS201" s="510"/>
      <c r="AT201" s="510"/>
      <c r="AU201" s="510">
        <v>1</v>
      </c>
      <c r="AV201" s="510"/>
      <c r="AW201" s="510"/>
      <c r="AX201" s="510">
        <v>1</v>
      </c>
      <c r="AY201" s="510"/>
      <c r="AZ201" s="510"/>
      <c r="BA201" s="510"/>
      <c r="BB201" s="510">
        <v>1</v>
      </c>
      <c r="BC201" s="510"/>
      <c r="BD201" s="510"/>
      <c r="BE201" s="510"/>
      <c r="BF201" s="511">
        <v>9</v>
      </c>
    </row>
    <row r="202" spans="1:58" x14ac:dyDescent="0.25">
      <c r="A202" s="508" t="s">
        <v>132</v>
      </c>
      <c r="B202" s="509" t="s">
        <v>327</v>
      </c>
      <c r="C202" s="510"/>
      <c r="D202" s="510"/>
      <c r="E202" s="510"/>
      <c r="F202" s="510"/>
      <c r="G202" s="510"/>
      <c r="H202" s="510"/>
      <c r="I202" s="510"/>
      <c r="J202" s="510"/>
      <c r="K202" s="510"/>
      <c r="L202" s="510">
        <v>1</v>
      </c>
      <c r="M202" s="510"/>
      <c r="N202" s="510"/>
      <c r="O202" s="510"/>
      <c r="P202" s="510">
        <v>1</v>
      </c>
      <c r="Q202" s="510"/>
      <c r="R202" s="510"/>
      <c r="S202" s="510"/>
      <c r="T202" s="510"/>
      <c r="U202" s="510"/>
      <c r="V202" s="510"/>
      <c r="W202" s="510"/>
      <c r="X202" s="510"/>
      <c r="Y202" s="510"/>
      <c r="Z202" s="510"/>
      <c r="AA202" s="510">
        <v>1</v>
      </c>
      <c r="AB202" s="510"/>
      <c r="AC202" s="510"/>
      <c r="AD202" s="510"/>
      <c r="AE202" s="510"/>
      <c r="AF202" s="510"/>
      <c r="AG202" s="510"/>
      <c r="AH202" s="510"/>
      <c r="AI202" s="510"/>
      <c r="AJ202" s="510"/>
      <c r="AK202" s="510"/>
      <c r="AL202" s="510"/>
      <c r="AM202" s="510"/>
      <c r="AN202" s="510"/>
      <c r="AO202" s="510"/>
      <c r="AP202" s="510"/>
      <c r="AQ202" s="510"/>
      <c r="AR202" s="510"/>
      <c r="AS202" s="510"/>
      <c r="AT202" s="510"/>
      <c r="AU202" s="510">
        <v>2</v>
      </c>
      <c r="AV202" s="510"/>
      <c r="AW202" s="510"/>
      <c r="AX202" s="510"/>
      <c r="AY202" s="510"/>
      <c r="AZ202" s="510"/>
      <c r="BA202" s="510"/>
      <c r="BB202" s="510"/>
      <c r="BC202" s="510"/>
      <c r="BD202" s="510"/>
      <c r="BE202" s="510"/>
      <c r="BF202" s="511">
        <v>5</v>
      </c>
    </row>
    <row r="203" spans="1:58" x14ac:dyDescent="0.25">
      <c r="A203" s="508" t="s">
        <v>132</v>
      </c>
      <c r="B203" s="509" t="s">
        <v>326</v>
      </c>
      <c r="C203" s="510"/>
      <c r="D203" s="510"/>
      <c r="E203" s="510"/>
      <c r="F203" s="510"/>
      <c r="G203" s="510"/>
      <c r="H203" s="510"/>
      <c r="I203" s="510"/>
      <c r="J203" s="510"/>
      <c r="K203" s="510"/>
      <c r="L203" s="510"/>
      <c r="M203" s="510"/>
      <c r="N203" s="510"/>
      <c r="O203" s="510"/>
      <c r="P203" s="510">
        <v>1</v>
      </c>
      <c r="Q203" s="510"/>
      <c r="R203" s="510"/>
      <c r="S203" s="510"/>
      <c r="T203" s="510"/>
      <c r="U203" s="510"/>
      <c r="V203" s="510"/>
      <c r="W203" s="510"/>
      <c r="X203" s="510"/>
      <c r="Y203" s="510"/>
      <c r="Z203" s="510">
        <v>1</v>
      </c>
      <c r="AA203" s="510"/>
      <c r="AB203" s="510"/>
      <c r="AC203" s="510"/>
      <c r="AD203" s="510"/>
      <c r="AE203" s="510"/>
      <c r="AF203" s="510"/>
      <c r="AG203" s="510"/>
      <c r="AH203" s="510"/>
      <c r="AI203" s="510"/>
      <c r="AJ203" s="510"/>
      <c r="AK203" s="510"/>
      <c r="AL203" s="510"/>
      <c r="AM203" s="510"/>
      <c r="AN203" s="510"/>
      <c r="AO203" s="510"/>
      <c r="AP203" s="510"/>
      <c r="AQ203" s="510"/>
      <c r="AR203" s="510"/>
      <c r="AS203" s="510"/>
      <c r="AT203" s="510"/>
      <c r="AU203" s="510">
        <v>1</v>
      </c>
      <c r="AV203" s="510"/>
      <c r="AW203" s="510"/>
      <c r="AX203" s="510"/>
      <c r="AY203" s="510"/>
      <c r="AZ203" s="510"/>
      <c r="BA203" s="510"/>
      <c r="BB203" s="510">
        <v>1</v>
      </c>
      <c r="BC203" s="510"/>
      <c r="BD203" s="510"/>
      <c r="BE203" s="510"/>
      <c r="BF203" s="511">
        <v>4</v>
      </c>
    </row>
    <row r="204" spans="1:58" x14ac:dyDescent="0.25">
      <c r="A204" s="508" t="s">
        <v>132</v>
      </c>
      <c r="B204" s="509" t="s">
        <v>300</v>
      </c>
      <c r="C204" s="510"/>
      <c r="D204" s="510"/>
      <c r="E204" s="510"/>
      <c r="F204" s="510">
        <v>3</v>
      </c>
      <c r="G204" s="510"/>
      <c r="H204" s="510"/>
      <c r="I204" s="510"/>
      <c r="J204" s="510"/>
      <c r="K204" s="510"/>
      <c r="L204" s="510"/>
      <c r="M204" s="510"/>
      <c r="N204" s="510"/>
      <c r="O204" s="510"/>
      <c r="P204" s="510">
        <v>1</v>
      </c>
      <c r="Q204" s="510"/>
      <c r="R204" s="510"/>
      <c r="S204" s="510"/>
      <c r="T204" s="510"/>
      <c r="U204" s="510"/>
      <c r="V204" s="510"/>
      <c r="W204" s="510"/>
      <c r="X204" s="510"/>
      <c r="Y204" s="510"/>
      <c r="Z204" s="510">
        <v>1</v>
      </c>
      <c r="AA204" s="510">
        <v>1</v>
      </c>
      <c r="AB204" s="510"/>
      <c r="AC204" s="510"/>
      <c r="AD204" s="510"/>
      <c r="AE204" s="510"/>
      <c r="AF204" s="510"/>
      <c r="AG204" s="510"/>
      <c r="AH204" s="510"/>
      <c r="AI204" s="510"/>
      <c r="AJ204" s="510"/>
      <c r="AK204" s="510"/>
      <c r="AL204" s="510"/>
      <c r="AM204" s="510"/>
      <c r="AN204" s="510"/>
      <c r="AO204" s="510"/>
      <c r="AP204" s="510"/>
      <c r="AQ204" s="510"/>
      <c r="AR204" s="510"/>
      <c r="AS204" s="510"/>
      <c r="AT204" s="510"/>
      <c r="AU204" s="510">
        <v>1</v>
      </c>
      <c r="AV204" s="510"/>
      <c r="AW204" s="510"/>
      <c r="AX204" s="510"/>
      <c r="AY204" s="510"/>
      <c r="AZ204" s="510"/>
      <c r="BA204" s="510"/>
      <c r="BB204" s="510"/>
      <c r="BC204" s="510"/>
      <c r="BD204" s="510"/>
      <c r="BE204" s="510"/>
      <c r="BF204" s="511">
        <v>7</v>
      </c>
    </row>
    <row r="205" spans="1:58" x14ac:dyDescent="0.25">
      <c r="A205" s="508" t="s">
        <v>132</v>
      </c>
      <c r="B205" s="509" t="s">
        <v>338</v>
      </c>
      <c r="C205" s="510"/>
      <c r="D205" s="510"/>
      <c r="E205" s="510"/>
      <c r="F205" s="510">
        <v>1</v>
      </c>
      <c r="G205" s="510">
        <v>1</v>
      </c>
      <c r="H205" s="510"/>
      <c r="I205" s="510"/>
      <c r="J205" s="510"/>
      <c r="K205" s="510"/>
      <c r="L205" s="510">
        <v>1</v>
      </c>
      <c r="M205" s="510"/>
      <c r="N205" s="510"/>
      <c r="O205" s="510"/>
      <c r="P205" s="510">
        <v>1</v>
      </c>
      <c r="Q205" s="510"/>
      <c r="R205" s="510"/>
      <c r="S205" s="510"/>
      <c r="T205" s="510"/>
      <c r="U205" s="510"/>
      <c r="V205" s="510"/>
      <c r="W205" s="510"/>
      <c r="X205" s="510"/>
      <c r="Y205" s="510"/>
      <c r="Z205" s="510">
        <v>1</v>
      </c>
      <c r="AA205" s="510">
        <v>1</v>
      </c>
      <c r="AB205" s="510"/>
      <c r="AC205" s="510"/>
      <c r="AD205" s="510"/>
      <c r="AE205" s="510"/>
      <c r="AF205" s="510"/>
      <c r="AG205" s="510"/>
      <c r="AH205" s="510"/>
      <c r="AI205" s="510"/>
      <c r="AJ205" s="510"/>
      <c r="AK205" s="510"/>
      <c r="AL205" s="510"/>
      <c r="AM205" s="510"/>
      <c r="AN205" s="510"/>
      <c r="AO205" s="510"/>
      <c r="AP205" s="510"/>
      <c r="AQ205" s="510"/>
      <c r="AR205" s="510"/>
      <c r="AS205" s="510"/>
      <c r="AT205" s="510"/>
      <c r="AU205" s="510">
        <v>2</v>
      </c>
      <c r="AV205" s="510"/>
      <c r="AW205" s="510"/>
      <c r="AX205" s="510">
        <v>1</v>
      </c>
      <c r="AY205" s="510"/>
      <c r="AZ205" s="510"/>
      <c r="BA205" s="510"/>
      <c r="BB205" s="510">
        <v>1</v>
      </c>
      <c r="BC205" s="510"/>
      <c r="BD205" s="510"/>
      <c r="BE205" s="510"/>
      <c r="BF205" s="511">
        <v>10</v>
      </c>
    </row>
    <row r="206" spans="1:58" x14ac:dyDescent="0.25">
      <c r="A206" s="508" t="s">
        <v>132</v>
      </c>
      <c r="B206" s="509" t="s">
        <v>325</v>
      </c>
      <c r="C206" s="510"/>
      <c r="D206" s="510"/>
      <c r="E206" s="510"/>
      <c r="F206" s="510">
        <v>2</v>
      </c>
      <c r="G206" s="510"/>
      <c r="H206" s="510"/>
      <c r="I206" s="510"/>
      <c r="J206" s="510"/>
      <c r="K206" s="510"/>
      <c r="L206" s="510">
        <v>1</v>
      </c>
      <c r="M206" s="510"/>
      <c r="N206" s="510"/>
      <c r="O206" s="510"/>
      <c r="P206" s="510">
        <v>1</v>
      </c>
      <c r="Q206" s="510"/>
      <c r="R206" s="510"/>
      <c r="S206" s="510"/>
      <c r="T206" s="510"/>
      <c r="U206" s="510"/>
      <c r="V206" s="510"/>
      <c r="W206" s="510"/>
      <c r="X206" s="510"/>
      <c r="Y206" s="510"/>
      <c r="Z206" s="510">
        <v>1</v>
      </c>
      <c r="AA206" s="510">
        <v>1</v>
      </c>
      <c r="AB206" s="510"/>
      <c r="AC206" s="510"/>
      <c r="AD206" s="510"/>
      <c r="AE206" s="510"/>
      <c r="AF206" s="510"/>
      <c r="AG206" s="510"/>
      <c r="AH206" s="510"/>
      <c r="AI206" s="510"/>
      <c r="AJ206" s="510"/>
      <c r="AK206" s="510"/>
      <c r="AL206" s="510"/>
      <c r="AM206" s="510"/>
      <c r="AN206" s="510"/>
      <c r="AO206" s="510"/>
      <c r="AP206" s="510"/>
      <c r="AQ206" s="510"/>
      <c r="AR206" s="510"/>
      <c r="AS206" s="510"/>
      <c r="AT206" s="510"/>
      <c r="AU206" s="510">
        <v>1</v>
      </c>
      <c r="AV206" s="510"/>
      <c r="AW206" s="510"/>
      <c r="AX206" s="510"/>
      <c r="AY206" s="510"/>
      <c r="AZ206" s="510"/>
      <c r="BA206" s="510"/>
      <c r="BB206" s="510">
        <v>1</v>
      </c>
      <c r="BC206" s="510"/>
      <c r="BD206" s="510"/>
      <c r="BE206" s="510"/>
      <c r="BF206" s="511">
        <v>8</v>
      </c>
    </row>
    <row r="207" spans="1:58" x14ac:dyDescent="0.25">
      <c r="A207" s="508" t="s">
        <v>132</v>
      </c>
      <c r="B207" s="509" t="s">
        <v>296</v>
      </c>
      <c r="C207" s="510"/>
      <c r="D207" s="510"/>
      <c r="E207" s="510"/>
      <c r="F207" s="510">
        <v>3</v>
      </c>
      <c r="G207" s="510">
        <v>1</v>
      </c>
      <c r="H207" s="510"/>
      <c r="I207" s="510"/>
      <c r="J207" s="510"/>
      <c r="K207" s="510"/>
      <c r="L207" s="510">
        <v>1</v>
      </c>
      <c r="M207" s="510"/>
      <c r="N207" s="510"/>
      <c r="O207" s="510"/>
      <c r="P207" s="510">
        <v>2</v>
      </c>
      <c r="Q207" s="510"/>
      <c r="R207" s="510"/>
      <c r="S207" s="510"/>
      <c r="T207" s="510"/>
      <c r="U207" s="510"/>
      <c r="V207" s="510"/>
      <c r="W207" s="510"/>
      <c r="X207" s="510"/>
      <c r="Y207" s="510"/>
      <c r="Z207" s="510">
        <v>3</v>
      </c>
      <c r="AA207" s="510">
        <v>2</v>
      </c>
      <c r="AB207" s="510"/>
      <c r="AC207" s="510"/>
      <c r="AD207" s="510"/>
      <c r="AE207" s="510"/>
      <c r="AF207" s="510"/>
      <c r="AG207" s="510"/>
      <c r="AH207" s="510"/>
      <c r="AI207" s="510"/>
      <c r="AJ207" s="510"/>
      <c r="AK207" s="510"/>
      <c r="AL207" s="510">
        <v>1</v>
      </c>
      <c r="AM207" s="510">
        <v>1</v>
      </c>
      <c r="AN207" s="510"/>
      <c r="AO207" s="510"/>
      <c r="AP207" s="510">
        <v>1</v>
      </c>
      <c r="AQ207" s="510"/>
      <c r="AR207" s="510"/>
      <c r="AS207" s="510"/>
      <c r="AT207" s="510"/>
      <c r="AU207" s="510">
        <v>1</v>
      </c>
      <c r="AV207" s="510"/>
      <c r="AW207" s="510"/>
      <c r="AX207" s="510">
        <v>1</v>
      </c>
      <c r="AY207" s="510"/>
      <c r="AZ207" s="510"/>
      <c r="BA207" s="510"/>
      <c r="BB207" s="510">
        <v>3</v>
      </c>
      <c r="BC207" s="510"/>
      <c r="BD207" s="510"/>
      <c r="BE207" s="510"/>
      <c r="BF207" s="511">
        <v>20</v>
      </c>
    </row>
    <row r="208" spans="1:58" x14ac:dyDescent="0.25">
      <c r="A208" s="508" t="s">
        <v>132</v>
      </c>
      <c r="B208" s="509" t="s">
        <v>321</v>
      </c>
      <c r="C208" s="510"/>
      <c r="D208" s="510"/>
      <c r="E208" s="510"/>
      <c r="F208" s="510">
        <v>1</v>
      </c>
      <c r="G208" s="510">
        <v>1</v>
      </c>
      <c r="H208" s="510"/>
      <c r="I208" s="510"/>
      <c r="J208" s="510"/>
      <c r="K208" s="510"/>
      <c r="L208" s="510">
        <v>1</v>
      </c>
      <c r="M208" s="510"/>
      <c r="N208" s="510"/>
      <c r="O208" s="510"/>
      <c r="P208" s="510">
        <v>2</v>
      </c>
      <c r="Q208" s="510"/>
      <c r="R208" s="510"/>
      <c r="S208" s="510"/>
      <c r="T208" s="510"/>
      <c r="U208" s="510"/>
      <c r="V208" s="510"/>
      <c r="W208" s="510"/>
      <c r="X208" s="510"/>
      <c r="Y208" s="510"/>
      <c r="Z208" s="510">
        <v>2</v>
      </c>
      <c r="AA208" s="510">
        <v>1</v>
      </c>
      <c r="AB208" s="510"/>
      <c r="AC208" s="510"/>
      <c r="AD208" s="510"/>
      <c r="AE208" s="510"/>
      <c r="AF208" s="510"/>
      <c r="AG208" s="510"/>
      <c r="AH208" s="510"/>
      <c r="AI208" s="510"/>
      <c r="AJ208" s="510"/>
      <c r="AK208" s="510"/>
      <c r="AL208" s="510">
        <v>1</v>
      </c>
      <c r="AM208" s="510"/>
      <c r="AN208" s="510"/>
      <c r="AO208" s="510"/>
      <c r="AP208" s="510">
        <v>1</v>
      </c>
      <c r="AQ208" s="510"/>
      <c r="AR208" s="510"/>
      <c r="AS208" s="510"/>
      <c r="AT208" s="510"/>
      <c r="AU208" s="510">
        <v>2</v>
      </c>
      <c r="AV208" s="510"/>
      <c r="AW208" s="510"/>
      <c r="AX208" s="510">
        <v>1</v>
      </c>
      <c r="AY208" s="510"/>
      <c r="AZ208" s="510"/>
      <c r="BA208" s="510"/>
      <c r="BB208" s="510">
        <v>3</v>
      </c>
      <c r="BC208" s="510"/>
      <c r="BD208" s="510"/>
      <c r="BE208" s="510"/>
      <c r="BF208" s="511">
        <v>16</v>
      </c>
    </row>
    <row r="209" spans="1:58" x14ac:dyDescent="0.25">
      <c r="A209" s="508" t="s">
        <v>132</v>
      </c>
      <c r="B209" s="509" t="s">
        <v>322</v>
      </c>
      <c r="C209" s="510"/>
      <c r="D209" s="510"/>
      <c r="E209" s="510"/>
      <c r="F209" s="510"/>
      <c r="G209" s="510"/>
      <c r="H209" s="510"/>
      <c r="I209" s="510"/>
      <c r="J209" s="510"/>
      <c r="K209" s="510"/>
      <c r="L209" s="510">
        <v>1</v>
      </c>
      <c r="M209" s="510"/>
      <c r="N209" s="510"/>
      <c r="O209" s="510"/>
      <c r="P209" s="510"/>
      <c r="Q209" s="510"/>
      <c r="R209" s="510"/>
      <c r="S209" s="510"/>
      <c r="T209" s="510"/>
      <c r="U209" s="510"/>
      <c r="V209" s="510"/>
      <c r="W209" s="510"/>
      <c r="X209" s="510"/>
      <c r="Y209" s="510"/>
      <c r="Z209" s="510">
        <v>2</v>
      </c>
      <c r="AA209" s="510"/>
      <c r="AB209" s="510"/>
      <c r="AC209" s="510"/>
      <c r="AD209" s="510"/>
      <c r="AE209" s="510"/>
      <c r="AF209" s="510"/>
      <c r="AG209" s="510"/>
      <c r="AH209" s="510"/>
      <c r="AI209" s="510"/>
      <c r="AJ209" s="510"/>
      <c r="AK209" s="510"/>
      <c r="AL209" s="510"/>
      <c r="AM209" s="510"/>
      <c r="AN209" s="510"/>
      <c r="AO209" s="510"/>
      <c r="AP209" s="510"/>
      <c r="AQ209" s="510"/>
      <c r="AR209" s="510"/>
      <c r="AS209" s="510"/>
      <c r="AT209" s="510"/>
      <c r="AU209" s="510">
        <v>1</v>
      </c>
      <c r="AV209" s="510"/>
      <c r="AW209" s="510"/>
      <c r="AX209" s="510">
        <v>1</v>
      </c>
      <c r="AY209" s="510"/>
      <c r="AZ209" s="510"/>
      <c r="BA209" s="510"/>
      <c r="BB209" s="510">
        <v>1</v>
      </c>
      <c r="BC209" s="510"/>
      <c r="BD209" s="510"/>
      <c r="BE209" s="510"/>
      <c r="BF209" s="511">
        <v>6</v>
      </c>
    </row>
    <row r="210" spans="1:58" x14ac:dyDescent="0.25">
      <c r="A210" s="508" t="s">
        <v>132</v>
      </c>
      <c r="B210" s="509" t="s">
        <v>337</v>
      </c>
      <c r="C210" s="510"/>
      <c r="D210" s="510"/>
      <c r="E210" s="510"/>
      <c r="F210" s="510"/>
      <c r="G210" s="510">
        <v>1</v>
      </c>
      <c r="H210" s="510"/>
      <c r="I210" s="510"/>
      <c r="J210" s="510"/>
      <c r="K210" s="510"/>
      <c r="L210" s="510"/>
      <c r="M210" s="510"/>
      <c r="N210" s="510"/>
      <c r="O210" s="510"/>
      <c r="P210" s="510">
        <v>2</v>
      </c>
      <c r="Q210" s="510"/>
      <c r="R210" s="510"/>
      <c r="S210" s="510"/>
      <c r="T210" s="510"/>
      <c r="U210" s="510">
        <v>1</v>
      </c>
      <c r="V210" s="510"/>
      <c r="W210" s="510"/>
      <c r="X210" s="510"/>
      <c r="Y210" s="510"/>
      <c r="Z210" s="510">
        <v>2</v>
      </c>
      <c r="AA210" s="510">
        <v>1</v>
      </c>
      <c r="AB210" s="510"/>
      <c r="AC210" s="510"/>
      <c r="AD210" s="510"/>
      <c r="AE210" s="510"/>
      <c r="AF210" s="510"/>
      <c r="AG210" s="510"/>
      <c r="AH210" s="510"/>
      <c r="AI210" s="510"/>
      <c r="AJ210" s="510"/>
      <c r="AK210" s="510"/>
      <c r="AL210" s="510"/>
      <c r="AM210" s="510"/>
      <c r="AN210" s="510"/>
      <c r="AO210" s="510"/>
      <c r="AP210" s="510"/>
      <c r="AQ210" s="510"/>
      <c r="AR210" s="510"/>
      <c r="AS210" s="510"/>
      <c r="AT210" s="510"/>
      <c r="AU210" s="510">
        <v>3</v>
      </c>
      <c r="AV210" s="510"/>
      <c r="AW210" s="510"/>
      <c r="AX210" s="510">
        <v>1</v>
      </c>
      <c r="AY210" s="510"/>
      <c r="AZ210" s="510"/>
      <c r="BA210" s="510"/>
      <c r="BB210" s="510">
        <v>2</v>
      </c>
      <c r="BC210" s="510"/>
      <c r="BD210" s="510"/>
      <c r="BE210" s="510"/>
      <c r="BF210" s="511">
        <v>13</v>
      </c>
    </row>
    <row r="211" spans="1:58" x14ac:dyDescent="0.25">
      <c r="A211" s="508" t="s">
        <v>132</v>
      </c>
      <c r="B211" s="509" t="s">
        <v>336</v>
      </c>
      <c r="C211" s="510"/>
      <c r="D211" s="510"/>
      <c r="E211" s="510"/>
      <c r="F211" s="510">
        <v>1</v>
      </c>
      <c r="G211" s="510">
        <v>1</v>
      </c>
      <c r="H211" s="510"/>
      <c r="I211" s="510"/>
      <c r="J211" s="510"/>
      <c r="K211" s="510"/>
      <c r="L211" s="510"/>
      <c r="M211" s="510"/>
      <c r="N211" s="510"/>
      <c r="O211" s="510"/>
      <c r="P211" s="510">
        <v>1</v>
      </c>
      <c r="Q211" s="510"/>
      <c r="R211" s="510"/>
      <c r="S211" s="510"/>
      <c r="T211" s="510"/>
      <c r="U211" s="510"/>
      <c r="V211" s="510"/>
      <c r="W211" s="510"/>
      <c r="X211" s="510"/>
      <c r="Y211" s="510"/>
      <c r="Z211" s="510">
        <v>1</v>
      </c>
      <c r="AA211" s="510">
        <v>1</v>
      </c>
      <c r="AB211" s="510"/>
      <c r="AC211" s="510"/>
      <c r="AD211" s="510"/>
      <c r="AE211" s="510"/>
      <c r="AF211" s="510"/>
      <c r="AG211" s="510"/>
      <c r="AH211" s="510"/>
      <c r="AI211" s="510"/>
      <c r="AJ211" s="510"/>
      <c r="AK211" s="510"/>
      <c r="AL211" s="510"/>
      <c r="AM211" s="510">
        <v>1</v>
      </c>
      <c r="AN211" s="510"/>
      <c r="AO211" s="510"/>
      <c r="AP211" s="510">
        <v>1</v>
      </c>
      <c r="AQ211" s="510"/>
      <c r="AR211" s="510"/>
      <c r="AS211" s="510"/>
      <c r="AT211" s="510"/>
      <c r="AU211" s="510">
        <v>2</v>
      </c>
      <c r="AV211" s="510"/>
      <c r="AW211" s="510"/>
      <c r="AX211" s="510">
        <v>2</v>
      </c>
      <c r="AY211" s="510"/>
      <c r="AZ211" s="510"/>
      <c r="BA211" s="510"/>
      <c r="BB211" s="510">
        <v>1</v>
      </c>
      <c r="BC211" s="510"/>
      <c r="BD211" s="510"/>
      <c r="BE211" s="510"/>
      <c r="BF211" s="511">
        <v>12</v>
      </c>
    </row>
    <row r="212" spans="1:58" x14ac:dyDescent="0.25">
      <c r="A212" s="508" t="s">
        <v>132</v>
      </c>
      <c r="B212" s="509" t="s">
        <v>143</v>
      </c>
      <c r="C212" s="510"/>
      <c r="D212" s="510"/>
      <c r="E212" s="510"/>
      <c r="F212" s="510"/>
      <c r="G212" s="510"/>
      <c r="H212" s="510"/>
      <c r="I212" s="510"/>
      <c r="J212" s="510"/>
      <c r="K212" s="510"/>
      <c r="L212" s="510">
        <v>3</v>
      </c>
      <c r="M212" s="510"/>
      <c r="N212" s="510"/>
      <c r="O212" s="510"/>
      <c r="P212" s="510">
        <v>1</v>
      </c>
      <c r="Q212" s="510"/>
      <c r="R212" s="510"/>
      <c r="S212" s="510"/>
      <c r="T212" s="510"/>
      <c r="U212" s="510"/>
      <c r="V212" s="510"/>
      <c r="W212" s="510"/>
      <c r="X212" s="510"/>
      <c r="Y212" s="510"/>
      <c r="Z212" s="510">
        <v>1</v>
      </c>
      <c r="AA212" s="510">
        <v>1</v>
      </c>
      <c r="AB212" s="510"/>
      <c r="AC212" s="510"/>
      <c r="AD212" s="510"/>
      <c r="AE212" s="510"/>
      <c r="AF212" s="510"/>
      <c r="AG212" s="510"/>
      <c r="AH212" s="510"/>
      <c r="AI212" s="510"/>
      <c r="AJ212" s="510"/>
      <c r="AK212" s="510"/>
      <c r="AL212" s="510"/>
      <c r="AM212" s="510"/>
      <c r="AN212" s="510"/>
      <c r="AO212" s="510"/>
      <c r="AP212" s="510"/>
      <c r="AQ212" s="510"/>
      <c r="AR212" s="510"/>
      <c r="AS212" s="510"/>
      <c r="AT212" s="510"/>
      <c r="AU212" s="510">
        <v>1</v>
      </c>
      <c r="AV212" s="510"/>
      <c r="AW212" s="510"/>
      <c r="AX212" s="510"/>
      <c r="AY212" s="510"/>
      <c r="AZ212" s="510"/>
      <c r="BA212" s="510"/>
      <c r="BB212" s="510">
        <v>2</v>
      </c>
      <c r="BC212" s="510"/>
      <c r="BD212" s="510"/>
      <c r="BE212" s="510"/>
      <c r="BF212" s="511">
        <v>9</v>
      </c>
    </row>
    <row r="213" spans="1:58" x14ac:dyDescent="0.25">
      <c r="A213" s="508" t="s">
        <v>132</v>
      </c>
      <c r="B213" s="509" t="s">
        <v>335</v>
      </c>
      <c r="C213" s="510"/>
      <c r="D213" s="510"/>
      <c r="E213" s="510"/>
      <c r="F213" s="510"/>
      <c r="G213" s="510"/>
      <c r="H213" s="510"/>
      <c r="I213" s="510"/>
      <c r="J213" s="510"/>
      <c r="K213" s="510"/>
      <c r="L213" s="510"/>
      <c r="M213" s="510"/>
      <c r="N213" s="510"/>
      <c r="O213" s="510"/>
      <c r="P213" s="510">
        <v>1</v>
      </c>
      <c r="Q213" s="510"/>
      <c r="R213" s="510"/>
      <c r="S213" s="510"/>
      <c r="T213" s="510"/>
      <c r="U213" s="510"/>
      <c r="V213" s="510"/>
      <c r="W213" s="510"/>
      <c r="X213" s="510"/>
      <c r="Y213" s="510"/>
      <c r="Z213" s="510">
        <v>2</v>
      </c>
      <c r="AA213" s="510"/>
      <c r="AB213" s="510"/>
      <c r="AC213" s="510"/>
      <c r="AD213" s="510"/>
      <c r="AE213" s="510"/>
      <c r="AF213" s="510"/>
      <c r="AG213" s="510"/>
      <c r="AH213" s="510"/>
      <c r="AI213" s="510"/>
      <c r="AJ213" s="510"/>
      <c r="AK213" s="510"/>
      <c r="AL213" s="510"/>
      <c r="AM213" s="510"/>
      <c r="AN213" s="510"/>
      <c r="AO213" s="510"/>
      <c r="AP213" s="510"/>
      <c r="AQ213" s="510"/>
      <c r="AR213" s="510"/>
      <c r="AS213" s="510"/>
      <c r="AT213" s="510"/>
      <c r="AU213" s="510">
        <v>1</v>
      </c>
      <c r="AV213" s="510"/>
      <c r="AW213" s="510"/>
      <c r="AX213" s="510"/>
      <c r="AY213" s="510"/>
      <c r="AZ213" s="510"/>
      <c r="BA213" s="510"/>
      <c r="BB213" s="510">
        <v>1</v>
      </c>
      <c r="BC213" s="510"/>
      <c r="BD213" s="510"/>
      <c r="BE213" s="510"/>
      <c r="BF213" s="511">
        <v>5</v>
      </c>
    </row>
    <row r="214" spans="1:58" x14ac:dyDescent="0.25">
      <c r="A214" s="508" t="s">
        <v>132</v>
      </c>
      <c r="B214" s="509" t="s">
        <v>295</v>
      </c>
      <c r="C214" s="510"/>
      <c r="D214" s="510"/>
      <c r="E214" s="510"/>
      <c r="F214" s="510">
        <v>1</v>
      </c>
      <c r="G214" s="510">
        <v>1</v>
      </c>
      <c r="H214" s="510"/>
      <c r="I214" s="510"/>
      <c r="J214" s="510"/>
      <c r="K214" s="510"/>
      <c r="L214" s="510">
        <v>1</v>
      </c>
      <c r="M214" s="510"/>
      <c r="N214" s="510"/>
      <c r="O214" s="510"/>
      <c r="P214" s="510">
        <v>1</v>
      </c>
      <c r="Q214" s="510"/>
      <c r="R214" s="510"/>
      <c r="S214" s="510"/>
      <c r="T214" s="510"/>
      <c r="U214" s="510">
        <v>1</v>
      </c>
      <c r="V214" s="510"/>
      <c r="W214" s="510"/>
      <c r="X214" s="510"/>
      <c r="Y214" s="510"/>
      <c r="Z214" s="510">
        <v>3</v>
      </c>
      <c r="AA214" s="510">
        <v>1</v>
      </c>
      <c r="AB214" s="510"/>
      <c r="AC214" s="510"/>
      <c r="AD214" s="510"/>
      <c r="AE214" s="510"/>
      <c r="AF214" s="510"/>
      <c r="AG214" s="510"/>
      <c r="AH214" s="510"/>
      <c r="AI214" s="510"/>
      <c r="AJ214" s="510"/>
      <c r="AK214" s="510"/>
      <c r="AL214" s="510">
        <v>1</v>
      </c>
      <c r="AM214" s="510"/>
      <c r="AN214" s="510"/>
      <c r="AO214" s="510"/>
      <c r="AP214" s="510">
        <v>1</v>
      </c>
      <c r="AQ214" s="510"/>
      <c r="AR214" s="510"/>
      <c r="AS214" s="510"/>
      <c r="AT214" s="510"/>
      <c r="AU214" s="510"/>
      <c r="AV214" s="510"/>
      <c r="AW214" s="510"/>
      <c r="AX214" s="510">
        <v>2</v>
      </c>
      <c r="AY214" s="510"/>
      <c r="AZ214" s="510"/>
      <c r="BA214" s="510"/>
      <c r="BB214" s="510">
        <v>2</v>
      </c>
      <c r="BC214" s="510"/>
      <c r="BD214" s="510"/>
      <c r="BE214" s="510"/>
      <c r="BF214" s="511">
        <v>15</v>
      </c>
    </row>
    <row r="215" spans="1:58" x14ac:dyDescent="0.25">
      <c r="A215" s="508" t="s">
        <v>132</v>
      </c>
      <c r="B215" s="509" t="s">
        <v>324</v>
      </c>
      <c r="C215" s="510"/>
      <c r="D215" s="510"/>
      <c r="E215" s="510"/>
      <c r="F215" s="510">
        <v>1</v>
      </c>
      <c r="G215" s="510"/>
      <c r="H215" s="510"/>
      <c r="I215" s="510"/>
      <c r="J215" s="510"/>
      <c r="K215" s="510"/>
      <c r="L215" s="510">
        <v>1</v>
      </c>
      <c r="M215" s="510"/>
      <c r="N215" s="510"/>
      <c r="O215" s="510"/>
      <c r="P215" s="510">
        <v>1</v>
      </c>
      <c r="Q215" s="510"/>
      <c r="R215" s="510"/>
      <c r="S215" s="510"/>
      <c r="T215" s="510"/>
      <c r="U215" s="510"/>
      <c r="V215" s="510"/>
      <c r="W215" s="510"/>
      <c r="X215" s="510"/>
      <c r="Y215" s="510"/>
      <c r="Z215" s="510">
        <v>1</v>
      </c>
      <c r="AA215" s="510"/>
      <c r="AB215" s="510"/>
      <c r="AC215" s="510"/>
      <c r="AD215" s="510"/>
      <c r="AE215" s="510"/>
      <c r="AF215" s="510"/>
      <c r="AG215" s="510"/>
      <c r="AH215" s="510"/>
      <c r="AI215" s="510"/>
      <c r="AJ215" s="510"/>
      <c r="AK215" s="510"/>
      <c r="AL215" s="510"/>
      <c r="AM215" s="510"/>
      <c r="AN215" s="510"/>
      <c r="AO215" s="510"/>
      <c r="AP215" s="510"/>
      <c r="AQ215" s="510"/>
      <c r="AR215" s="510"/>
      <c r="AS215" s="510"/>
      <c r="AT215" s="510"/>
      <c r="AU215" s="510">
        <v>1</v>
      </c>
      <c r="AV215" s="510"/>
      <c r="AW215" s="510"/>
      <c r="AX215" s="510"/>
      <c r="AY215" s="510"/>
      <c r="AZ215" s="510"/>
      <c r="BA215" s="510"/>
      <c r="BB215" s="510">
        <v>2</v>
      </c>
      <c r="BC215" s="510"/>
      <c r="BD215" s="510"/>
      <c r="BE215" s="510"/>
      <c r="BF215" s="511">
        <v>7</v>
      </c>
    </row>
    <row r="216" spans="1:58" x14ac:dyDescent="0.25">
      <c r="A216" s="1697" t="s">
        <v>850</v>
      </c>
      <c r="B216" s="1698"/>
      <c r="C216" s="437">
        <v>0</v>
      </c>
      <c r="D216" s="437">
        <v>0</v>
      </c>
      <c r="E216" s="437">
        <v>0</v>
      </c>
      <c r="F216" s="437">
        <v>35</v>
      </c>
      <c r="G216" s="437">
        <v>19</v>
      </c>
      <c r="H216" s="437">
        <v>0</v>
      </c>
      <c r="I216" s="437">
        <v>0</v>
      </c>
      <c r="J216" s="437">
        <v>0</v>
      </c>
      <c r="K216" s="437">
        <v>0</v>
      </c>
      <c r="L216" s="437">
        <v>28</v>
      </c>
      <c r="M216" s="437">
        <v>0</v>
      </c>
      <c r="N216" s="437">
        <v>0</v>
      </c>
      <c r="O216" s="437">
        <v>0</v>
      </c>
      <c r="P216" s="437">
        <v>48</v>
      </c>
      <c r="Q216" s="437">
        <v>0</v>
      </c>
      <c r="R216" s="437">
        <v>0</v>
      </c>
      <c r="S216" s="437">
        <v>0</v>
      </c>
      <c r="T216" s="437">
        <v>0</v>
      </c>
      <c r="U216" s="437">
        <v>8</v>
      </c>
      <c r="V216" s="437">
        <v>0</v>
      </c>
      <c r="W216" s="437">
        <v>0</v>
      </c>
      <c r="X216" s="437">
        <v>0</v>
      </c>
      <c r="Y216" s="437">
        <v>0</v>
      </c>
      <c r="Z216" s="437">
        <v>55</v>
      </c>
      <c r="AA216" s="437">
        <v>30</v>
      </c>
      <c r="AB216" s="437">
        <v>0</v>
      </c>
      <c r="AC216" s="437">
        <v>0</v>
      </c>
      <c r="AD216" s="437">
        <v>0</v>
      </c>
      <c r="AE216" s="437">
        <v>0</v>
      </c>
      <c r="AF216" s="437">
        <v>0</v>
      </c>
      <c r="AG216" s="437">
        <v>0</v>
      </c>
      <c r="AH216" s="437">
        <v>0</v>
      </c>
      <c r="AI216" s="437">
        <v>0</v>
      </c>
      <c r="AJ216" s="437">
        <v>0</v>
      </c>
      <c r="AK216" s="437">
        <v>0</v>
      </c>
      <c r="AL216" s="437">
        <v>9</v>
      </c>
      <c r="AM216" s="437">
        <v>5</v>
      </c>
      <c r="AN216" s="437">
        <v>0</v>
      </c>
      <c r="AO216" s="437">
        <v>0</v>
      </c>
      <c r="AP216" s="437">
        <v>8</v>
      </c>
      <c r="AQ216" s="437">
        <v>0</v>
      </c>
      <c r="AR216" s="437">
        <v>0</v>
      </c>
      <c r="AS216" s="437">
        <v>0</v>
      </c>
      <c r="AT216" s="437">
        <v>0</v>
      </c>
      <c r="AU216" s="437">
        <v>43</v>
      </c>
      <c r="AV216" s="437">
        <v>0</v>
      </c>
      <c r="AW216" s="437">
        <v>0</v>
      </c>
      <c r="AX216" s="437">
        <v>27</v>
      </c>
      <c r="AY216" s="437">
        <v>0</v>
      </c>
      <c r="AZ216" s="437">
        <v>0</v>
      </c>
      <c r="BA216" s="437">
        <v>0</v>
      </c>
      <c r="BB216" s="437">
        <v>56</v>
      </c>
      <c r="BC216" s="437">
        <v>0</v>
      </c>
      <c r="BD216" s="437">
        <v>0</v>
      </c>
      <c r="BE216" s="437">
        <v>0</v>
      </c>
      <c r="BF216" s="437">
        <v>371</v>
      </c>
    </row>
    <row r="217" spans="1:58" x14ac:dyDescent="0.25">
      <c r="A217" s="508" t="s">
        <v>132</v>
      </c>
      <c r="B217" s="509" t="s">
        <v>134</v>
      </c>
      <c r="C217" s="510"/>
      <c r="D217" s="510"/>
      <c r="E217" s="510"/>
      <c r="F217" s="510">
        <v>1</v>
      </c>
      <c r="G217" s="510"/>
      <c r="H217" s="510">
        <v>1</v>
      </c>
      <c r="I217" s="510"/>
      <c r="J217" s="510">
        <v>1</v>
      </c>
      <c r="K217" s="510"/>
      <c r="L217" s="510"/>
      <c r="M217" s="510"/>
      <c r="N217" s="510"/>
      <c r="O217" s="510"/>
      <c r="P217" s="510"/>
      <c r="Q217" s="510">
        <v>1</v>
      </c>
      <c r="R217" s="510"/>
      <c r="S217" s="510"/>
      <c r="T217" s="510"/>
      <c r="U217" s="510"/>
      <c r="V217" s="510"/>
      <c r="W217" s="510"/>
      <c r="X217" s="510"/>
      <c r="Y217" s="510"/>
      <c r="Z217" s="510"/>
      <c r="AA217" s="510">
        <v>2</v>
      </c>
      <c r="AB217" s="510"/>
      <c r="AC217" s="510">
        <v>1</v>
      </c>
      <c r="AD217" s="510"/>
      <c r="AE217" s="510"/>
      <c r="AF217" s="510"/>
      <c r="AG217" s="510">
        <v>4</v>
      </c>
      <c r="AH217" s="510"/>
      <c r="AI217" s="510"/>
      <c r="AJ217" s="510"/>
      <c r="AK217" s="510"/>
      <c r="AL217" s="510"/>
      <c r="AM217" s="510"/>
      <c r="AN217" s="510"/>
      <c r="AO217" s="510"/>
      <c r="AP217" s="510">
        <v>1</v>
      </c>
      <c r="AQ217" s="510"/>
      <c r="AR217" s="510"/>
      <c r="AS217" s="510"/>
      <c r="AT217" s="510"/>
      <c r="AU217" s="510"/>
      <c r="AV217" s="510"/>
      <c r="AW217" s="510">
        <v>1</v>
      </c>
      <c r="AX217" s="510"/>
      <c r="AY217" s="510"/>
      <c r="AZ217" s="510"/>
      <c r="BA217" s="510">
        <v>3</v>
      </c>
      <c r="BB217" s="510"/>
      <c r="BC217" s="510"/>
      <c r="BD217" s="510"/>
      <c r="BE217" s="510"/>
      <c r="BF217" s="511">
        <v>16</v>
      </c>
    </row>
    <row r="218" spans="1:58" x14ac:dyDescent="0.25">
      <c r="A218" s="508" t="s">
        <v>132</v>
      </c>
      <c r="B218" s="509" t="s">
        <v>148</v>
      </c>
      <c r="C218" s="510"/>
      <c r="D218" s="510"/>
      <c r="E218" s="510"/>
      <c r="F218" s="510">
        <v>1</v>
      </c>
      <c r="G218" s="510">
        <v>4</v>
      </c>
      <c r="H218" s="510">
        <v>2</v>
      </c>
      <c r="I218" s="510">
        <v>1</v>
      </c>
      <c r="J218" s="510"/>
      <c r="K218" s="510"/>
      <c r="L218" s="510">
        <v>1</v>
      </c>
      <c r="M218" s="510"/>
      <c r="N218" s="510">
        <v>2</v>
      </c>
      <c r="O218" s="510"/>
      <c r="P218" s="510"/>
      <c r="Q218" s="510"/>
      <c r="R218" s="510"/>
      <c r="S218" s="510">
        <v>5</v>
      </c>
      <c r="T218" s="510"/>
      <c r="U218" s="510"/>
      <c r="V218" s="510"/>
      <c r="W218" s="510"/>
      <c r="X218" s="510"/>
      <c r="Y218" s="510"/>
      <c r="Z218" s="510"/>
      <c r="AA218" s="510">
        <v>2</v>
      </c>
      <c r="AB218" s="510">
        <v>1</v>
      </c>
      <c r="AC218" s="510">
        <v>4</v>
      </c>
      <c r="AD218" s="510"/>
      <c r="AE218" s="510"/>
      <c r="AF218" s="510"/>
      <c r="AG218" s="510">
        <v>3</v>
      </c>
      <c r="AH218" s="510"/>
      <c r="AI218" s="510"/>
      <c r="AJ218" s="510"/>
      <c r="AK218" s="510"/>
      <c r="AL218" s="510"/>
      <c r="AM218" s="510"/>
      <c r="AN218" s="510"/>
      <c r="AO218" s="510"/>
      <c r="AP218" s="510">
        <v>1</v>
      </c>
      <c r="AQ218" s="510"/>
      <c r="AR218" s="510"/>
      <c r="AS218" s="510"/>
      <c r="AT218" s="510"/>
      <c r="AU218" s="510"/>
      <c r="AV218" s="510"/>
      <c r="AW218" s="510">
        <v>3</v>
      </c>
      <c r="AX218" s="510"/>
      <c r="AY218" s="510"/>
      <c r="AZ218" s="510"/>
      <c r="BA218" s="510">
        <v>5</v>
      </c>
      <c r="BB218" s="510"/>
      <c r="BC218" s="510"/>
      <c r="BD218" s="510"/>
      <c r="BE218" s="510"/>
      <c r="BF218" s="511">
        <v>35</v>
      </c>
    </row>
    <row r="219" spans="1:58" x14ac:dyDescent="0.25">
      <c r="A219" s="508" t="s">
        <v>132</v>
      </c>
      <c r="B219" s="509" t="s">
        <v>168</v>
      </c>
      <c r="C219" s="510"/>
      <c r="D219" s="510"/>
      <c r="E219" s="510"/>
      <c r="F219" s="510">
        <v>1</v>
      </c>
      <c r="G219" s="510">
        <v>1</v>
      </c>
      <c r="H219" s="510">
        <v>3</v>
      </c>
      <c r="I219" s="510"/>
      <c r="J219" s="510">
        <v>1</v>
      </c>
      <c r="K219" s="510"/>
      <c r="L219" s="510">
        <v>1</v>
      </c>
      <c r="M219" s="510"/>
      <c r="N219" s="510"/>
      <c r="O219" s="510">
        <v>1</v>
      </c>
      <c r="P219" s="510"/>
      <c r="Q219" s="510">
        <v>2</v>
      </c>
      <c r="R219" s="510"/>
      <c r="S219" s="510"/>
      <c r="T219" s="510"/>
      <c r="U219" s="510"/>
      <c r="V219" s="510"/>
      <c r="W219" s="510"/>
      <c r="X219" s="510"/>
      <c r="Y219" s="510"/>
      <c r="Z219" s="510"/>
      <c r="AA219" s="510">
        <v>1</v>
      </c>
      <c r="AB219" s="510"/>
      <c r="AC219" s="510">
        <v>2</v>
      </c>
      <c r="AD219" s="510"/>
      <c r="AE219" s="510"/>
      <c r="AF219" s="510"/>
      <c r="AG219" s="510">
        <v>4</v>
      </c>
      <c r="AH219" s="510"/>
      <c r="AI219" s="510"/>
      <c r="AJ219" s="510"/>
      <c r="AK219" s="510"/>
      <c r="AL219" s="510"/>
      <c r="AM219" s="510"/>
      <c r="AN219" s="510"/>
      <c r="AO219" s="510"/>
      <c r="AP219" s="510">
        <v>1</v>
      </c>
      <c r="AQ219" s="510"/>
      <c r="AR219" s="510"/>
      <c r="AS219" s="510"/>
      <c r="AT219" s="510"/>
      <c r="AU219" s="510"/>
      <c r="AV219" s="510"/>
      <c r="AW219" s="510">
        <v>2</v>
      </c>
      <c r="AX219" s="510"/>
      <c r="AY219" s="510"/>
      <c r="AZ219" s="510"/>
      <c r="BA219" s="510">
        <v>3</v>
      </c>
      <c r="BB219" s="510"/>
      <c r="BC219" s="510"/>
      <c r="BD219" s="510"/>
      <c r="BE219" s="510"/>
      <c r="BF219" s="511">
        <v>23</v>
      </c>
    </row>
    <row r="220" spans="1:58" x14ac:dyDescent="0.25">
      <c r="A220" s="508" t="s">
        <v>132</v>
      </c>
      <c r="B220" s="509" t="s">
        <v>170</v>
      </c>
      <c r="C220" s="510"/>
      <c r="D220" s="510">
        <v>1</v>
      </c>
      <c r="E220" s="510"/>
      <c r="F220" s="510">
        <v>2</v>
      </c>
      <c r="G220" s="510"/>
      <c r="H220" s="510">
        <v>1</v>
      </c>
      <c r="I220" s="510"/>
      <c r="J220" s="510">
        <v>3</v>
      </c>
      <c r="K220" s="510"/>
      <c r="L220" s="510">
        <v>1</v>
      </c>
      <c r="M220" s="510"/>
      <c r="N220" s="510"/>
      <c r="O220" s="510">
        <v>2</v>
      </c>
      <c r="P220" s="510"/>
      <c r="Q220" s="510"/>
      <c r="R220" s="510"/>
      <c r="S220" s="510"/>
      <c r="T220" s="510"/>
      <c r="U220" s="510"/>
      <c r="V220" s="510"/>
      <c r="W220" s="510"/>
      <c r="X220" s="510"/>
      <c r="Y220" s="510"/>
      <c r="Z220" s="510"/>
      <c r="AA220" s="510">
        <v>4</v>
      </c>
      <c r="AB220" s="510"/>
      <c r="AC220" s="510">
        <v>1</v>
      </c>
      <c r="AD220" s="510"/>
      <c r="AE220" s="510"/>
      <c r="AF220" s="510"/>
      <c r="AG220" s="510">
        <v>3</v>
      </c>
      <c r="AH220" s="510"/>
      <c r="AI220" s="510"/>
      <c r="AJ220" s="510"/>
      <c r="AK220" s="510"/>
      <c r="AL220" s="510"/>
      <c r="AM220" s="510"/>
      <c r="AN220" s="510"/>
      <c r="AO220" s="510"/>
      <c r="AP220" s="510">
        <v>1</v>
      </c>
      <c r="AQ220" s="510"/>
      <c r="AR220" s="510"/>
      <c r="AS220" s="510"/>
      <c r="AT220" s="510"/>
      <c r="AU220" s="510"/>
      <c r="AV220" s="510"/>
      <c r="AW220" s="510">
        <v>4</v>
      </c>
      <c r="AX220" s="510"/>
      <c r="AY220" s="510"/>
      <c r="AZ220" s="510"/>
      <c r="BA220" s="510">
        <v>7</v>
      </c>
      <c r="BB220" s="510"/>
      <c r="BC220" s="510"/>
      <c r="BD220" s="510"/>
      <c r="BE220" s="510"/>
      <c r="BF220" s="511">
        <v>30</v>
      </c>
    </row>
    <row r="221" spans="1:58" x14ac:dyDescent="0.25">
      <c r="A221" s="508" t="s">
        <v>132</v>
      </c>
      <c r="B221" s="509" t="s">
        <v>136</v>
      </c>
      <c r="C221" s="510"/>
      <c r="D221" s="510"/>
      <c r="E221" s="510"/>
      <c r="F221" s="510">
        <v>1</v>
      </c>
      <c r="G221" s="510"/>
      <c r="H221" s="510">
        <v>2</v>
      </c>
      <c r="I221" s="510"/>
      <c r="J221" s="510">
        <v>2</v>
      </c>
      <c r="K221" s="510"/>
      <c r="L221" s="510">
        <v>1</v>
      </c>
      <c r="M221" s="510"/>
      <c r="N221" s="510"/>
      <c r="O221" s="510">
        <v>1</v>
      </c>
      <c r="P221" s="510"/>
      <c r="Q221" s="510">
        <v>1</v>
      </c>
      <c r="R221" s="510"/>
      <c r="S221" s="510"/>
      <c r="T221" s="510"/>
      <c r="U221" s="510"/>
      <c r="V221" s="510"/>
      <c r="W221" s="510"/>
      <c r="X221" s="510"/>
      <c r="Y221" s="510">
        <v>7</v>
      </c>
      <c r="Z221" s="510"/>
      <c r="AA221" s="510">
        <v>3</v>
      </c>
      <c r="AB221" s="510"/>
      <c r="AC221" s="510">
        <v>1</v>
      </c>
      <c r="AD221" s="510"/>
      <c r="AE221" s="510"/>
      <c r="AF221" s="510"/>
      <c r="AG221" s="510">
        <v>5</v>
      </c>
      <c r="AH221" s="510"/>
      <c r="AI221" s="510"/>
      <c r="AJ221" s="510"/>
      <c r="AK221" s="510"/>
      <c r="AL221" s="510"/>
      <c r="AM221" s="510"/>
      <c r="AN221" s="510"/>
      <c r="AO221" s="510"/>
      <c r="AP221" s="510">
        <v>1</v>
      </c>
      <c r="AQ221" s="510"/>
      <c r="AR221" s="510"/>
      <c r="AS221" s="510"/>
      <c r="AT221" s="510"/>
      <c r="AU221" s="510"/>
      <c r="AV221" s="510"/>
      <c r="AW221" s="510">
        <v>2</v>
      </c>
      <c r="AX221" s="510"/>
      <c r="AY221" s="510"/>
      <c r="AZ221" s="510"/>
      <c r="BA221" s="510">
        <v>6</v>
      </c>
      <c r="BB221" s="510"/>
      <c r="BC221" s="510"/>
      <c r="BD221" s="510"/>
      <c r="BE221" s="510"/>
      <c r="BF221" s="511">
        <v>33</v>
      </c>
    </row>
    <row r="222" spans="1:58" x14ac:dyDescent="0.25">
      <c r="A222" s="508" t="s">
        <v>132</v>
      </c>
      <c r="B222" s="509" t="s">
        <v>169</v>
      </c>
      <c r="C222" s="510"/>
      <c r="D222" s="510"/>
      <c r="E222" s="510"/>
      <c r="F222" s="510">
        <v>1</v>
      </c>
      <c r="G222" s="510"/>
      <c r="H222" s="510">
        <v>1</v>
      </c>
      <c r="I222" s="510"/>
      <c r="J222" s="510"/>
      <c r="K222" s="510"/>
      <c r="L222" s="510"/>
      <c r="M222" s="510"/>
      <c r="N222" s="510"/>
      <c r="O222" s="510"/>
      <c r="P222" s="510"/>
      <c r="Q222" s="510">
        <v>1</v>
      </c>
      <c r="R222" s="510"/>
      <c r="S222" s="510"/>
      <c r="T222" s="510"/>
      <c r="U222" s="510">
        <v>5</v>
      </c>
      <c r="V222" s="510"/>
      <c r="W222" s="510"/>
      <c r="X222" s="510"/>
      <c r="Y222" s="510"/>
      <c r="Z222" s="510"/>
      <c r="AA222" s="510">
        <v>1</v>
      </c>
      <c r="AB222" s="510"/>
      <c r="AC222" s="510">
        <v>1</v>
      </c>
      <c r="AD222" s="510"/>
      <c r="AE222" s="510"/>
      <c r="AF222" s="510"/>
      <c r="AG222" s="510">
        <v>1</v>
      </c>
      <c r="AH222" s="510"/>
      <c r="AI222" s="510"/>
      <c r="AJ222" s="510"/>
      <c r="AK222" s="510"/>
      <c r="AL222" s="510">
        <v>11</v>
      </c>
      <c r="AM222" s="510"/>
      <c r="AN222" s="510"/>
      <c r="AO222" s="510"/>
      <c r="AP222" s="510">
        <v>1</v>
      </c>
      <c r="AQ222" s="510"/>
      <c r="AR222" s="510"/>
      <c r="AS222" s="510"/>
      <c r="AT222" s="510"/>
      <c r="AU222" s="510"/>
      <c r="AV222" s="510"/>
      <c r="AW222" s="510">
        <v>1</v>
      </c>
      <c r="AX222" s="510"/>
      <c r="AY222" s="510"/>
      <c r="AZ222" s="510"/>
      <c r="BA222" s="510">
        <v>2</v>
      </c>
      <c r="BB222" s="510"/>
      <c r="BC222" s="510"/>
      <c r="BD222" s="510"/>
      <c r="BE222" s="510"/>
      <c r="BF222" s="511">
        <v>26</v>
      </c>
    </row>
    <row r="223" spans="1:58" x14ac:dyDescent="0.25">
      <c r="A223" s="508" t="s">
        <v>132</v>
      </c>
      <c r="B223" s="509" t="s">
        <v>164</v>
      </c>
      <c r="C223" s="510"/>
      <c r="D223" s="510">
        <v>1</v>
      </c>
      <c r="E223" s="510"/>
      <c r="F223" s="510">
        <v>1</v>
      </c>
      <c r="G223" s="510">
        <v>1</v>
      </c>
      <c r="H223" s="510">
        <v>2</v>
      </c>
      <c r="I223" s="510"/>
      <c r="J223" s="510">
        <v>2</v>
      </c>
      <c r="K223" s="510"/>
      <c r="L223" s="510">
        <v>3</v>
      </c>
      <c r="M223" s="510"/>
      <c r="N223" s="510"/>
      <c r="O223" s="510">
        <v>1</v>
      </c>
      <c r="P223" s="510"/>
      <c r="Q223" s="510">
        <v>2</v>
      </c>
      <c r="R223" s="510"/>
      <c r="S223" s="510"/>
      <c r="T223" s="510"/>
      <c r="U223" s="510">
        <v>1</v>
      </c>
      <c r="V223" s="510"/>
      <c r="W223" s="510"/>
      <c r="X223" s="510"/>
      <c r="Y223" s="510"/>
      <c r="Z223" s="510"/>
      <c r="AA223" s="510">
        <v>5</v>
      </c>
      <c r="AB223" s="510"/>
      <c r="AC223" s="510">
        <v>2</v>
      </c>
      <c r="AD223" s="510"/>
      <c r="AE223" s="510"/>
      <c r="AF223" s="510"/>
      <c r="AG223" s="510">
        <v>7</v>
      </c>
      <c r="AH223" s="510"/>
      <c r="AI223" s="510"/>
      <c r="AJ223" s="510"/>
      <c r="AK223" s="510"/>
      <c r="AL223" s="510">
        <v>1</v>
      </c>
      <c r="AM223" s="510"/>
      <c r="AN223" s="510"/>
      <c r="AO223" s="510"/>
      <c r="AP223" s="510">
        <v>2</v>
      </c>
      <c r="AQ223" s="510"/>
      <c r="AR223" s="510"/>
      <c r="AS223" s="510"/>
      <c r="AT223" s="510"/>
      <c r="AU223" s="510"/>
      <c r="AV223" s="510"/>
      <c r="AW223" s="510">
        <v>3</v>
      </c>
      <c r="AX223" s="510"/>
      <c r="AY223" s="510"/>
      <c r="AZ223" s="510"/>
      <c r="BA223" s="510">
        <v>7</v>
      </c>
      <c r="BB223" s="510"/>
      <c r="BC223" s="510"/>
      <c r="BD223" s="510"/>
      <c r="BE223" s="510"/>
      <c r="BF223" s="511">
        <v>41</v>
      </c>
    </row>
    <row r="224" spans="1:58" x14ac:dyDescent="0.25">
      <c r="A224" s="508" t="s">
        <v>132</v>
      </c>
      <c r="B224" s="509" t="s">
        <v>137</v>
      </c>
      <c r="C224" s="510"/>
      <c r="D224" s="510"/>
      <c r="E224" s="510">
        <v>1</v>
      </c>
      <c r="F224" s="510">
        <v>1</v>
      </c>
      <c r="G224" s="510">
        <v>1</v>
      </c>
      <c r="H224" s="510">
        <v>4</v>
      </c>
      <c r="I224" s="510"/>
      <c r="J224" s="510">
        <v>4</v>
      </c>
      <c r="K224" s="510"/>
      <c r="L224" s="510">
        <v>2</v>
      </c>
      <c r="M224" s="510"/>
      <c r="N224" s="510"/>
      <c r="O224" s="510">
        <v>1</v>
      </c>
      <c r="P224" s="510"/>
      <c r="Q224" s="510">
        <v>2</v>
      </c>
      <c r="R224" s="510">
        <v>1</v>
      </c>
      <c r="S224" s="510"/>
      <c r="T224" s="510"/>
      <c r="U224" s="510"/>
      <c r="V224" s="510"/>
      <c r="W224" s="510"/>
      <c r="X224" s="510"/>
      <c r="Y224" s="510">
        <v>11</v>
      </c>
      <c r="Z224" s="510"/>
      <c r="AA224" s="510">
        <v>5</v>
      </c>
      <c r="AB224" s="510"/>
      <c r="AC224" s="510">
        <v>2</v>
      </c>
      <c r="AD224" s="510"/>
      <c r="AE224" s="510"/>
      <c r="AF224" s="510"/>
      <c r="AG224" s="510">
        <v>9</v>
      </c>
      <c r="AH224" s="510"/>
      <c r="AI224" s="510"/>
      <c r="AJ224" s="510"/>
      <c r="AK224" s="510"/>
      <c r="AL224" s="510">
        <v>1</v>
      </c>
      <c r="AM224" s="510"/>
      <c r="AN224" s="510"/>
      <c r="AO224" s="510"/>
      <c r="AP224" s="510"/>
      <c r="AQ224" s="510"/>
      <c r="AR224" s="510"/>
      <c r="AS224" s="510"/>
      <c r="AT224" s="510"/>
      <c r="AU224" s="510"/>
      <c r="AV224" s="510"/>
      <c r="AW224" s="510">
        <v>6</v>
      </c>
      <c r="AX224" s="510"/>
      <c r="AY224" s="510"/>
      <c r="AZ224" s="510"/>
      <c r="BA224" s="510">
        <v>8</v>
      </c>
      <c r="BB224" s="510"/>
      <c r="BC224" s="510"/>
      <c r="BD224" s="510"/>
      <c r="BE224" s="510"/>
      <c r="BF224" s="511">
        <v>59</v>
      </c>
    </row>
    <row r="225" spans="1:58" x14ac:dyDescent="0.25">
      <c r="A225" s="508" t="s">
        <v>132</v>
      </c>
      <c r="B225" s="509" t="s">
        <v>146</v>
      </c>
      <c r="C225" s="510"/>
      <c r="D225" s="510"/>
      <c r="E225" s="510"/>
      <c r="F225" s="510">
        <v>6</v>
      </c>
      <c r="G225" s="510">
        <v>8</v>
      </c>
      <c r="H225" s="510">
        <v>5</v>
      </c>
      <c r="I225" s="510"/>
      <c r="J225" s="510">
        <v>4</v>
      </c>
      <c r="K225" s="510"/>
      <c r="L225" s="510">
        <v>4</v>
      </c>
      <c r="M225" s="510"/>
      <c r="N225" s="510">
        <v>17</v>
      </c>
      <c r="O225" s="510">
        <v>1</v>
      </c>
      <c r="P225" s="510"/>
      <c r="Q225" s="510">
        <v>3</v>
      </c>
      <c r="R225" s="510"/>
      <c r="S225" s="510"/>
      <c r="T225" s="510"/>
      <c r="U225" s="510"/>
      <c r="V225" s="510"/>
      <c r="W225" s="510"/>
      <c r="X225" s="510"/>
      <c r="Y225" s="510"/>
      <c r="Z225" s="510"/>
      <c r="AA225" s="510">
        <v>7</v>
      </c>
      <c r="AB225" s="510">
        <v>3</v>
      </c>
      <c r="AC225" s="510">
        <v>5</v>
      </c>
      <c r="AD225" s="510"/>
      <c r="AE225" s="510">
        <v>9</v>
      </c>
      <c r="AF225" s="510"/>
      <c r="AG225" s="510">
        <v>13</v>
      </c>
      <c r="AH225" s="510">
        <v>10</v>
      </c>
      <c r="AI225" s="510">
        <v>8</v>
      </c>
      <c r="AJ225" s="510">
        <v>19</v>
      </c>
      <c r="AK225" s="510"/>
      <c r="AL225" s="510"/>
      <c r="AM225" s="510"/>
      <c r="AN225" s="510"/>
      <c r="AO225" s="510"/>
      <c r="AP225" s="510">
        <v>1</v>
      </c>
      <c r="AQ225" s="510"/>
      <c r="AR225" s="510"/>
      <c r="AS225" s="510"/>
      <c r="AT225" s="510"/>
      <c r="AU225" s="510"/>
      <c r="AV225" s="510"/>
      <c r="AW225" s="510">
        <v>5</v>
      </c>
      <c r="AX225" s="510"/>
      <c r="AY225" s="510"/>
      <c r="AZ225" s="510">
        <v>6</v>
      </c>
      <c r="BA225" s="510">
        <v>18</v>
      </c>
      <c r="BB225" s="510"/>
      <c r="BC225" s="510"/>
      <c r="BD225" s="510"/>
      <c r="BE225" s="510"/>
      <c r="BF225" s="511">
        <v>152</v>
      </c>
    </row>
    <row r="226" spans="1:58" x14ac:dyDescent="0.25">
      <c r="A226" s="508" t="s">
        <v>132</v>
      </c>
      <c r="B226" s="509" t="s">
        <v>174</v>
      </c>
      <c r="C226" s="510"/>
      <c r="D226" s="510"/>
      <c r="E226" s="510"/>
      <c r="F226" s="510"/>
      <c r="G226" s="510"/>
      <c r="H226" s="510"/>
      <c r="I226" s="510"/>
      <c r="J226" s="510"/>
      <c r="K226" s="510"/>
      <c r="L226" s="510"/>
      <c r="M226" s="510">
        <v>2</v>
      </c>
      <c r="N226" s="510"/>
      <c r="O226" s="510"/>
      <c r="P226" s="510"/>
      <c r="Q226" s="510"/>
      <c r="R226" s="510"/>
      <c r="S226" s="510"/>
      <c r="T226" s="510"/>
      <c r="U226" s="510"/>
      <c r="V226" s="510"/>
      <c r="W226" s="510"/>
      <c r="X226" s="510"/>
      <c r="Y226" s="510"/>
      <c r="Z226" s="510"/>
      <c r="AA226" s="510"/>
      <c r="AB226" s="510"/>
      <c r="AC226" s="510"/>
      <c r="AD226" s="510"/>
      <c r="AE226" s="510"/>
      <c r="AF226" s="510"/>
      <c r="AG226" s="510"/>
      <c r="AH226" s="510"/>
      <c r="AI226" s="510"/>
      <c r="AJ226" s="510"/>
      <c r="AK226" s="510"/>
      <c r="AL226" s="510"/>
      <c r="AM226" s="510"/>
      <c r="AN226" s="510">
        <v>8</v>
      </c>
      <c r="AO226" s="510"/>
      <c r="AP226" s="510"/>
      <c r="AQ226" s="510"/>
      <c r="AR226" s="510"/>
      <c r="AS226" s="510"/>
      <c r="AT226" s="510"/>
      <c r="AU226" s="510"/>
      <c r="AV226" s="510"/>
      <c r="AW226" s="510"/>
      <c r="AX226" s="510">
        <v>1</v>
      </c>
      <c r="AY226" s="510"/>
      <c r="AZ226" s="510"/>
      <c r="BA226" s="510"/>
      <c r="BB226" s="510"/>
      <c r="BC226" s="510"/>
      <c r="BD226" s="510"/>
      <c r="BE226" s="510"/>
      <c r="BF226" s="511">
        <v>11</v>
      </c>
    </row>
    <row r="227" spans="1:58" ht="15.75" customHeight="1" x14ac:dyDescent="0.25">
      <c r="A227" s="508" t="s">
        <v>132</v>
      </c>
      <c r="B227" s="509" t="s">
        <v>175</v>
      </c>
      <c r="C227" s="510"/>
      <c r="D227" s="510"/>
      <c r="E227" s="510"/>
      <c r="F227" s="510">
        <v>1</v>
      </c>
      <c r="G227" s="510"/>
      <c r="H227" s="510"/>
      <c r="I227" s="510"/>
      <c r="J227" s="510"/>
      <c r="K227" s="510"/>
      <c r="L227" s="510"/>
      <c r="M227" s="510">
        <v>1</v>
      </c>
      <c r="N227" s="510"/>
      <c r="O227" s="510"/>
      <c r="P227" s="510"/>
      <c r="Q227" s="510"/>
      <c r="R227" s="510"/>
      <c r="S227" s="510"/>
      <c r="T227" s="510">
        <v>1</v>
      </c>
      <c r="U227" s="510">
        <v>1</v>
      </c>
      <c r="V227" s="510"/>
      <c r="W227" s="510"/>
      <c r="X227" s="510"/>
      <c r="Y227" s="510"/>
      <c r="Z227" s="510"/>
      <c r="AA227" s="510"/>
      <c r="AB227" s="510"/>
      <c r="AC227" s="510"/>
      <c r="AD227" s="510"/>
      <c r="AE227" s="510"/>
      <c r="AF227" s="510">
        <v>1</v>
      </c>
      <c r="AG227" s="510"/>
      <c r="AH227" s="510"/>
      <c r="AI227" s="510">
        <v>1</v>
      </c>
      <c r="AJ227" s="510"/>
      <c r="AK227" s="510"/>
      <c r="AL227" s="510">
        <v>1</v>
      </c>
      <c r="AM227" s="510"/>
      <c r="AN227" s="510">
        <v>8</v>
      </c>
      <c r="AO227" s="510"/>
      <c r="AP227" s="510">
        <v>2</v>
      </c>
      <c r="AQ227" s="510"/>
      <c r="AR227" s="510"/>
      <c r="AS227" s="510"/>
      <c r="AT227" s="510"/>
      <c r="AU227" s="510"/>
      <c r="AV227" s="510"/>
      <c r="AW227" s="510"/>
      <c r="AX227" s="510">
        <v>1</v>
      </c>
      <c r="AY227" s="510"/>
      <c r="AZ227" s="510"/>
      <c r="BA227" s="510"/>
      <c r="BB227" s="510"/>
      <c r="BC227" s="510"/>
      <c r="BD227" s="510"/>
      <c r="BE227" s="510"/>
      <c r="BF227" s="511">
        <v>18</v>
      </c>
    </row>
    <row r="228" spans="1:58" x14ac:dyDescent="0.25">
      <c r="A228" s="508" t="s">
        <v>132</v>
      </c>
      <c r="B228" s="509" t="s">
        <v>171</v>
      </c>
      <c r="C228" s="510"/>
      <c r="D228" s="510"/>
      <c r="E228" s="510"/>
      <c r="F228" s="510">
        <v>5</v>
      </c>
      <c r="G228" s="510"/>
      <c r="H228" s="510"/>
      <c r="I228" s="510"/>
      <c r="J228" s="510">
        <v>1</v>
      </c>
      <c r="K228" s="510"/>
      <c r="L228" s="510"/>
      <c r="M228" s="510"/>
      <c r="N228" s="510"/>
      <c r="O228" s="510"/>
      <c r="P228" s="510"/>
      <c r="Q228" s="510">
        <v>1</v>
      </c>
      <c r="R228" s="510"/>
      <c r="S228" s="510"/>
      <c r="T228" s="510"/>
      <c r="U228" s="510"/>
      <c r="V228" s="510"/>
      <c r="W228" s="510"/>
      <c r="X228" s="510"/>
      <c r="Y228" s="510"/>
      <c r="Z228" s="510"/>
      <c r="AA228" s="510">
        <v>1</v>
      </c>
      <c r="AB228" s="510"/>
      <c r="AC228" s="510"/>
      <c r="AD228" s="510"/>
      <c r="AE228" s="510"/>
      <c r="AF228" s="510"/>
      <c r="AG228" s="510">
        <v>1</v>
      </c>
      <c r="AH228" s="510"/>
      <c r="AI228" s="510"/>
      <c r="AJ228" s="510"/>
      <c r="AK228" s="510"/>
      <c r="AL228" s="510"/>
      <c r="AM228" s="510"/>
      <c r="AN228" s="510"/>
      <c r="AO228" s="510"/>
      <c r="AP228" s="510"/>
      <c r="AQ228" s="510"/>
      <c r="AR228" s="510"/>
      <c r="AS228" s="510"/>
      <c r="AT228" s="510"/>
      <c r="AU228" s="510"/>
      <c r="AV228" s="510"/>
      <c r="AW228" s="510">
        <v>2</v>
      </c>
      <c r="AX228" s="510"/>
      <c r="AY228" s="510"/>
      <c r="AZ228" s="510"/>
      <c r="BA228" s="510">
        <v>1</v>
      </c>
      <c r="BB228" s="510"/>
      <c r="BC228" s="510"/>
      <c r="BD228" s="510"/>
      <c r="BE228" s="510"/>
      <c r="BF228" s="511">
        <v>12</v>
      </c>
    </row>
    <row r="229" spans="1:58" x14ac:dyDescent="0.25">
      <c r="A229" s="508" t="s">
        <v>132</v>
      </c>
      <c r="B229" s="509" t="s">
        <v>167</v>
      </c>
      <c r="C229" s="510"/>
      <c r="D229" s="510">
        <v>2</v>
      </c>
      <c r="E229" s="510"/>
      <c r="F229" s="510">
        <v>1</v>
      </c>
      <c r="G229" s="510">
        <v>1</v>
      </c>
      <c r="H229" s="510">
        <v>1</v>
      </c>
      <c r="I229" s="510"/>
      <c r="J229" s="510">
        <v>1</v>
      </c>
      <c r="K229" s="510"/>
      <c r="L229" s="510">
        <v>1</v>
      </c>
      <c r="M229" s="510"/>
      <c r="N229" s="510"/>
      <c r="O229" s="510">
        <v>1</v>
      </c>
      <c r="P229" s="510"/>
      <c r="Q229" s="510">
        <v>2</v>
      </c>
      <c r="R229" s="510"/>
      <c r="S229" s="510"/>
      <c r="T229" s="510"/>
      <c r="U229" s="510"/>
      <c r="V229" s="510"/>
      <c r="W229" s="510"/>
      <c r="X229" s="510"/>
      <c r="Y229" s="510"/>
      <c r="Z229" s="510"/>
      <c r="AA229" s="510">
        <v>2</v>
      </c>
      <c r="AB229" s="510"/>
      <c r="AC229" s="510">
        <v>2</v>
      </c>
      <c r="AD229" s="510"/>
      <c r="AE229" s="510"/>
      <c r="AF229" s="510"/>
      <c r="AG229" s="510">
        <v>5</v>
      </c>
      <c r="AH229" s="510"/>
      <c r="AI229" s="510"/>
      <c r="AJ229" s="510"/>
      <c r="AK229" s="510"/>
      <c r="AL229" s="510"/>
      <c r="AM229" s="510"/>
      <c r="AN229" s="510"/>
      <c r="AO229" s="510"/>
      <c r="AP229" s="510">
        <v>1</v>
      </c>
      <c r="AQ229" s="510"/>
      <c r="AR229" s="510"/>
      <c r="AS229" s="510"/>
      <c r="AT229" s="510"/>
      <c r="AU229" s="510"/>
      <c r="AV229" s="510"/>
      <c r="AW229" s="510">
        <v>1</v>
      </c>
      <c r="AX229" s="510"/>
      <c r="AY229" s="510"/>
      <c r="AZ229" s="510"/>
      <c r="BA229" s="510">
        <v>3</v>
      </c>
      <c r="BB229" s="510"/>
      <c r="BC229" s="510"/>
      <c r="BD229" s="510"/>
      <c r="BE229" s="510"/>
      <c r="BF229" s="511">
        <v>24</v>
      </c>
    </row>
    <row r="230" spans="1:58" ht="30" x14ac:dyDescent="0.25">
      <c r="A230" s="508" t="s">
        <v>132</v>
      </c>
      <c r="B230" s="509" t="s">
        <v>950</v>
      </c>
      <c r="C230" s="510"/>
      <c r="D230" s="510"/>
      <c r="E230" s="510"/>
      <c r="F230" s="510"/>
      <c r="G230" s="510"/>
      <c r="H230" s="510"/>
      <c r="I230" s="510"/>
      <c r="J230" s="510"/>
      <c r="K230" s="510"/>
      <c r="L230" s="510"/>
      <c r="M230" s="510"/>
      <c r="N230" s="510"/>
      <c r="O230" s="510"/>
      <c r="P230" s="510"/>
      <c r="Q230" s="510"/>
      <c r="R230" s="510"/>
      <c r="S230" s="510"/>
      <c r="T230" s="510"/>
      <c r="U230" s="510"/>
      <c r="V230" s="510"/>
      <c r="W230" s="510"/>
      <c r="X230" s="510"/>
      <c r="Y230" s="510"/>
      <c r="Z230" s="510"/>
      <c r="AA230" s="510"/>
      <c r="AB230" s="510"/>
      <c r="AC230" s="510"/>
      <c r="AD230" s="510"/>
      <c r="AE230" s="510"/>
      <c r="AF230" s="510"/>
      <c r="AG230" s="510">
        <v>1</v>
      </c>
      <c r="AH230" s="510"/>
      <c r="AI230" s="510"/>
      <c r="AJ230" s="510"/>
      <c r="AK230" s="510"/>
      <c r="AL230" s="510"/>
      <c r="AM230" s="510"/>
      <c r="AN230" s="510"/>
      <c r="AO230" s="510"/>
      <c r="AP230" s="510"/>
      <c r="AQ230" s="510"/>
      <c r="AR230" s="510"/>
      <c r="AS230" s="510"/>
      <c r="AT230" s="510"/>
      <c r="AU230" s="510"/>
      <c r="AV230" s="510"/>
      <c r="AW230" s="510"/>
      <c r="AX230" s="510"/>
      <c r="AY230" s="510"/>
      <c r="AZ230" s="510"/>
      <c r="BA230" s="510">
        <v>1</v>
      </c>
      <c r="BB230" s="510"/>
      <c r="BC230" s="510"/>
      <c r="BD230" s="510"/>
      <c r="BE230" s="510"/>
      <c r="BF230" s="511">
        <v>2</v>
      </c>
    </row>
    <row r="231" spans="1:58" x14ac:dyDescent="0.25">
      <c r="A231" s="508" t="s">
        <v>132</v>
      </c>
      <c r="B231" s="509" t="s">
        <v>166</v>
      </c>
      <c r="C231" s="510"/>
      <c r="D231" s="510">
        <v>1</v>
      </c>
      <c r="E231" s="510"/>
      <c r="F231" s="510">
        <v>1</v>
      </c>
      <c r="G231" s="510">
        <v>1</v>
      </c>
      <c r="H231" s="510">
        <v>3</v>
      </c>
      <c r="I231" s="510"/>
      <c r="J231" s="510">
        <v>3</v>
      </c>
      <c r="K231" s="510"/>
      <c r="L231" s="510">
        <v>1</v>
      </c>
      <c r="M231" s="510"/>
      <c r="N231" s="510"/>
      <c r="O231" s="510">
        <v>2</v>
      </c>
      <c r="P231" s="510"/>
      <c r="Q231" s="510">
        <v>2</v>
      </c>
      <c r="R231" s="510"/>
      <c r="S231" s="510"/>
      <c r="T231" s="510"/>
      <c r="U231" s="510"/>
      <c r="V231" s="510"/>
      <c r="W231" s="510"/>
      <c r="X231" s="510"/>
      <c r="Y231" s="510"/>
      <c r="Z231" s="510"/>
      <c r="AA231" s="510">
        <v>6</v>
      </c>
      <c r="AB231" s="510"/>
      <c r="AC231" s="510">
        <v>2</v>
      </c>
      <c r="AD231" s="510"/>
      <c r="AE231" s="510"/>
      <c r="AF231" s="510"/>
      <c r="AG231" s="510">
        <v>6</v>
      </c>
      <c r="AH231" s="510"/>
      <c r="AI231" s="510"/>
      <c r="AJ231" s="510"/>
      <c r="AK231" s="510"/>
      <c r="AL231" s="510">
        <v>1</v>
      </c>
      <c r="AM231" s="510"/>
      <c r="AN231" s="510"/>
      <c r="AO231" s="510"/>
      <c r="AP231" s="510"/>
      <c r="AQ231" s="510"/>
      <c r="AR231" s="510"/>
      <c r="AS231" s="510"/>
      <c r="AT231" s="510"/>
      <c r="AU231" s="510"/>
      <c r="AV231" s="510"/>
      <c r="AW231" s="510">
        <v>4</v>
      </c>
      <c r="AX231" s="510"/>
      <c r="AY231" s="510"/>
      <c r="AZ231" s="510"/>
      <c r="BA231" s="510">
        <v>11</v>
      </c>
      <c r="BB231" s="510"/>
      <c r="BC231" s="510"/>
      <c r="BD231" s="510"/>
      <c r="BE231" s="510"/>
      <c r="BF231" s="511">
        <v>44</v>
      </c>
    </row>
    <row r="232" spans="1:58" x14ac:dyDescent="0.25">
      <c r="A232" s="508" t="s">
        <v>132</v>
      </c>
      <c r="B232" s="509" t="s">
        <v>147</v>
      </c>
      <c r="C232" s="510">
        <v>2</v>
      </c>
      <c r="D232" s="510"/>
      <c r="E232" s="510"/>
      <c r="F232" s="510">
        <v>4</v>
      </c>
      <c r="G232" s="510">
        <v>4</v>
      </c>
      <c r="H232" s="510">
        <v>2</v>
      </c>
      <c r="I232" s="510">
        <v>2</v>
      </c>
      <c r="J232" s="510">
        <v>1</v>
      </c>
      <c r="K232" s="510"/>
      <c r="L232" s="510">
        <v>1</v>
      </c>
      <c r="M232" s="510"/>
      <c r="N232" s="510"/>
      <c r="O232" s="510">
        <v>2</v>
      </c>
      <c r="P232" s="510"/>
      <c r="Q232" s="510">
        <v>2</v>
      </c>
      <c r="R232" s="510"/>
      <c r="S232" s="510"/>
      <c r="T232" s="510"/>
      <c r="U232" s="510"/>
      <c r="V232" s="510"/>
      <c r="W232" s="510"/>
      <c r="X232" s="510"/>
      <c r="Y232" s="510"/>
      <c r="Z232" s="510"/>
      <c r="AA232" s="510">
        <v>8</v>
      </c>
      <c r="AB232" s="510"/>
      <c r="AC232" s="510">
        <v>1</v>
      </c>
      <c r="AD232" s="510"/>
      <c r="AE232" s="510"/>
      <c r="AF232" s="510"/>
      <c r="AG232" s="510">
        <v>7</v>
      </c>
      <c r="AH232" s="510"/>
      <c r="AI232" s="510"/>
      <c r="AJ232" s="510"/>
      <c r="AK232" s="510">
        <v>3</v>
      </c>
      <c r="AL232" s="510">
        <v>1</v>
      </c>
      <c r="AM232" s="510"/>
      <c r="AN232" s="510"/>
      <c r="AO232" s="510">
        <v>3</v>
      </c>
      <c r="AP232" s="510">
        <v>1</v>
      </c>
      <c r="AQ232" s="510"/>
      <c r="AR232" s="510"/>
      <c r="AS232" s="510"/>
      <c r="AT232" s="510"/>
      <c r="AU232" s="510"/>
      <c r="AV232" s="510"/>
      <c r="AW232" s="510">
        <v>7</v>
      </c>
      <c r="AX232" s="510"/>
      <c r="AY232" s="510"/>
      <c r="AZ232" s="510"/>
      <c r="BA232" s="510">
        <v>9</v>
      </c>
      <c r="BB232" s="510"/>
      <c r="BC232" s="510"/>
      <c r="BD232" s="510"/>
      <c r="BE232" s="510"/>
      <c r="BF232" s="511">
        <v>60</v>
      </c>
    </row>
    <row r="233" spans="1:58" x14ac:dyDescent="0.25">
      <c r="A233" s="508" t="s">
        <v>132</v>
      </c>
      <c r="B233" s="509" t="s">
        <v>153</v>
      </c>
      <c r="C233" s="510"/>
      <c r="D233" s="510">
        <v>2</v>
      </c>
      <c r="E233" s="510"/>
      <c r="F233" s="510">
        <v>2</v>
      </c>
      <c r="G233" s="510">
        <v>1</v>
      </c>
      <c r="H233" s="510">
        <v>3</v>
      </c>
      <c r="I233" s="510"/>
      <c r="J233" s="510">
        <v>2</v>
      </c>
      <c r="K233" s="510"/>
      <c r="L233" s="510">
        <v>1</v>
      </c>
      <c r="M233" s="510"/>
      <c r="N233" s="510"/>
      <c r="O233" s="510">
        <v>1</v>
      </c>
      <c r="P233" s="510"/>
      <c r="Q233" s="510">
        <v>5</v>
      </c>
      <c r="R233" s="510"/>
      <c r="S233" s="510"/>
      <c r="T233" s="510"/>
      <c r="U233" s="510"/>
      <c r="V233" s="510"/>
      <c r="W233" s="510"/>
      <c r="X233" s="510"/>
      <c r="Y233" s="510"/>
      <c r="Z233" s="510"/>
      <c r="AA233" s="510">
        <v>5</v>
      </c>
      <c r="AB233" s="510"/>
      <c r="AC233" s="510">
        <v>3</v>
      </c>
      <c r="AD233" s="510"/>
      <c r="AE233" s="510"/>
      <c r="AF233" s="510"/>
      <c r="AG233" s="510">
        <v>6</v>
      </c>
      <c r="AH233" s="510"/>
      <c r="AI233" s="510"/>
      <c r="AJ233" s="510"/>
      <c r="AK233" s="510"/>
      <c r="AL233" s="510">
        <v>1</v>
      </c>
      <c r="AM233" s="510"/>
      <c r="AN233" s="510"/>
      <c r="AO233" s="510"/>
      <c r="AP233" s="510">
        <v>2</v>
      </c>
      <c r="AQ233" s="510"/>
      <c r="AR233" s="510"/>
      <c r="AS233" s="510"/>
      <c r="AT233" s="510"/>
      <c r="AU233" s="510"/>
      <c r="AV233" s="510"/>
      <c r="AW233" s="510">
        <v>4</v>
      </c>
      <c r="AX233" s="510"/>
      <c r="AY233" s="510"/>
      <c r="AZ233" s="510"/>
      <c r="BA233" s="510">
        <v>6</v>
      </c>
      <c r="BB233" s="510"/>
      <c r="BC233" s="510"/>
      <c r="BD233" s="510"/>
      <c r="BE233" s="510"/>
      <c r="BF233" s="511">
        <v>44</v>
      </c>
    </row>
    <row r="234" spans="1:58" x14ac:dyDescent="0.25">
      <c r="A234" s="508" t="s">
        <v>132</v>
      </c>
      <c r="B234" s="509" t="s">
        <v>851</v>
      </c>
      <c r="C234" s="510"/>
      <c r="D234" s="510"/>
      <c r="E234" s="510"/>
      <c r="F234" s="510">
        <v>2</v>
      </c>
      <c r="G234" s="510"/>
      <c r="H234" s="510">
        <v>2</v>
      </c>
      <c r="I234" s="510"/>
      <c r="J234" s="510">
        <v>1</v>
      </c>
      <c r="K234" s="510"/>
      <c r="L234" s="510">
        <v>3</v>
      </c>
      <c r="M234" s="510"/>
      <c r="N234" s="510"/>
      <c r="O234" s="510"/>
      <c r="P234" s="510"/>
      <c r="Q234" s="510">
        <v>2</v>
      </c>
      <c r="R234" s="510"/>
      <c r="S234" s="510"/>
      <c r="T234" s="510"/>
      <c r="U234" s="510"/>
      <c r="V234" s="510"/>
      <c r="W234" s="510"/>
      <c r="X234" s="510"/>
      <c r="Y234" s="510"/>
      <c r="Z234" s="510"/>
      <c r="AA234" s="510">
        <v>3</v>
      </c>
      <c r="AB234" s="510"/>
      <c r="AC234" s="510">
        <v>2</v>
      </c>
      <c r="AD234" s="510"/>
      <c r="AE234" s="510"/>
      <c r="AF234" s="510"/>
      <c r="AG234" s="510">
        <v>3</v>
      </c>
      <c r="AH234" s="510"/>
      <c r="AI234" s="510"/>
      <c r="AJ234" s="510"/>
      <c r="AK234" s="510"/>
      <c r="AL234" s="510"/>
      <c r="AM234" s="510"/>
      <c r="AN234" s="510"/>
      <c r="AO234" s="510"/>
      <c r="AP234" s="510">
        <v>1</v>
      </c>
      <c r="AQ234" s="510">
        <v>18</v>
      </c>
      <c r="AR234" s="510"/>
      <c r="AS234" s="510"/>
      <c r="AT234" s="510"/>
      <c r="AU234" s="510"/>
      <c r="AV234" s="510"/>
      <c r="AW234" s="510">
        <v>3</v>
      </c>
      <c r="AX234" s="510"/>
      <c r="AY234" s="510"/>
      <c r="AZ234" s="510"/>
      <c r="BA234" s="510">
        <v>5</v>
      </c>
      <c r="BB234" s="510"/>
      <c r="BC234" s="510"/>
      <c r="BD234" s="510"/>
      <c r="BE234" s="510"/>
      <c r="BF234" s="511">
        <v>45</v>
      </c>
    </row>
    <row r="235" spans="1:58" x14ac:dyDescent="0.25">
      <c r="A235" s="508" t="s">
        <v>132</v>
      </c>
      <c r="B235" s="509" t="s">
        <v>154</v>
      </c>
      <c r="C235" s="510"/>
      <c r="D235" s="510"/>
      <c r="E235" s="510"/>
      <c r="F235" s="510">
        <v>1</v>
      </c>
      <c r="G235" s="510">
        <v>1</v>
      </c>
      <c r="H235" s="510">
        <v>2</v>
      </c>
      <c r="I235" s="510"/>
      <c r="J235" s="510">
        <v>3</v>
      </c>
      <c r="K235" s="510"/>
      <c r="L235" s="510">
        <v>1</v>
      </c>
      <c r="M235" s="510"/>
      <c r="N235" s="510"/>
      <c r="O235" s="510">
        <v>1</v>
      </c>
      <c r="P235" s="510"/>
      <c r="Q235" s="510">
        <v>2</v>
      </c>
      <c r="R235" s="510"/>
      <c r="S235" s="510"/>
      <c r="T235" s="510"/>
      <c r="U235" s="510"/>
      <c r="V235" s="510"/>
      <c r="W235" s="510"/>
      <c r="X235" s="510"/>
      <c r="Y235" s="510"/>
      <c r="Z235" s="510"/>
      <c r="AA235" s="510">
        <v>3</v>
      </c>
      <c r="AB235" s="510"/>
      <c r="AC235" s="510">
        <v>2</v>
      </c>
      <c r="AD235" s="510"/>
      <c r="AE235" s="510"/>
      <c r="AF235" s="510"/>
      <c r="AG235" s="510">
        <v>4</v>
      </c>
      <c r="AH235" s="510"/>
      <c r="AI235" s="510"/>
      <c r="AJ235" s="510"/>
      <c r="AK235" s="510"/>
      <c r="AL235" s="510"/>
      <c r="AM235" s="510"/>
      <c r="AN235" s="510"/>
      <c r="AO235" s="510"/>
      <c r="AP235" s="510">
        <v>1</v>
      </c>
      <c r="AQ235" s="510"/>
      <c r="AR235" s="510"/>
      <c r="AS235" s="510"/>
      <c r="AT235" s="510"/>
      <c r="AU235" s="510"/>
      <c r="AV235" s="510"/>
      <c r="AW235" s="510">
        <v>1</v>
      </c>
      <c r="AX235" s="510"/>
      <c r="AY235" s="510"/>
      <c r="AZ235" s="510"/>
      <c r="BA235" s="510">
        <v>7</v>
      </c>
      <c r="BB235" s="510"/>
      <c r="BC235" s="510"/>
      <c r="BD235" s="510"/>
      <c r="BE235" s="510"/>
      <c r="BF235" s="511">
        <v>29</v>
      </c>
    </row>
    <row r="236" spans="1:58" x14ac:dyDescent="0.25">
      <c r="A236" s="508" t="s">
        <v>132</v>
      </c>
      <c r="B236" s="509" t="s">
        <v>133</v>
      </c>
      <c r="C236" s="510"/>
      <c r="D236" s="510"/>
      <c r="E236" s="510">
        <v>1</v>
      </c>
      <c r="F236" s="510">
        <v>2</v>
      </c>
      <c r="G236" s="510">
        <v>1</v>
      </c>
      <c r="H236" s="510">
        <v>2</v>
      </c>
      <c r="I236" s="510"/>
      <c r="J236" s="510">
        <v>4</v>
      </c>
      <c r="K236" s="510"/>
      <c r="L236" s="510">
        <v>1</v>
      </c>
      <c r="M236" s="510"/>
      <c r="N236" s="510"/>
      <c r="O236" s="510"/>
      <c r="P236" s="510"/>
      <c r="Q236" s="510">
        <v>1</v>
      </c>
      <c r="R236" s="510"/>
      <c r="S236" s="510"/>
      <c r="T236" s="510"/>
      <c r="U236" s="510"/>
      <c r="V236" s="510"/>
      <c r="W236" s="510"/>
      <c r="X236" s="510"/>
      <c r="Y236" s="510">
        <v>12</v>
      </c>
      <c r="Z236" s="510"/>
      <c r="AA236" s="510">
        <v>4</v>
      </c>
      <c r="AB236" s="510"/>
      <c r="AC236" s="510">
        <v>1</v>
      </c>
      <c r="AD236" s="510"/>
      <c r="AE236" s="510"/>
      <c r="AF236" s="510"/>
      <c r="AG236" s="510">
        <v>6</v>
      </c>
      <c r="AH236" s="510"/>
      <c r="AI236" s="510"/>
      <c r="AJ236" s="510"/>
      <c r="AK236" s="510"/>
      <c r="AL236" s="510"/>
      <c r="AM236" s="510"/>
      <c r="AN236" s="510"/>
      <c r="AO236" s="510"/>
      <c r="AP236" s="510">
        <v>2</v>
      </c>
      <c r="AQ236" s="510"/>
      <c r="AR236" s="510"/>
      <c r="AS236" s="510"/>
      <c r="AT236" s="510"/>
      <c r="AU236" s="510"/>
      <c r="AV236" s="510"/>
      <c r="AW236" s="510">
        <v>5</v>
      </c>
      <c r="AX236" s="510"/>
      <c r="AY236" s="510"/>
      <c r="AZ236" s="510"/>
      <c r="BA236" s="510">
        <v>9</v>
      </c>
      <c r="BB236" s="510"/>
      <c r="BC236" s="510"/>
      <c r="BD236" s="510"/>
      <c r="BE236" s="510"/>
      <c r="BF236" s="511">
        <v>51</v>
      </c>
    </row>
    <row r="237" spans="1:58" ht="30" x14ac:dyDescent="0.25">
      <c r="A237" s="508" t="s">
        <v>132</v>
      </c>
      <c r="B237" s="509" t="s">
        <v>951</v>
      </c>
      <c r="C237" s="510"/>
      <c r="D237" s="510"/>
      <c r="E237" s="510"/>
      <c r="F237" s="510">
        <v>2</v>
      </c>
      <c r="G237" s="510">
        <v>3</v>
      </c>
      <c r="H237" s="510">
        <v>3</v>
      </c>
      <c r="I237" s="510"/>
      <c r="J237" s="510">
        <v>2</v>
      </c>
      <c r="K237" s="510">
        <v>6</v>
      </c>
      <c r="L237" s="510"/>
      <c r="M237" s="510">
        <v>2</v>
      </c>
      <c r="N237" s="510"/>
      <c r="O237" s="510"/>
      <c r="P237" s="510"/>
      <c r="Q237" s="510">
        <v>2</v>
      </c>
      <c r="R237" s="510"/>
      <c r="S237" s="510"/>
      <c r="T237" s="510">
        <v>8</v>
      </c>
      <c r="U237" s="510"/>
      <c r="V237" s="510">
        <v>2</v>
      </c>
      <c r="W237" s="510">
        <v>1</v>
      </c>
      <c r="X237" s="510"/>
      <c r="Y237" s="510"/>
      <c r="Z237" s="510"/>
      <c r="AA237" s="510">
        <v>5</v>
      </c>
      <c r="AB237" s="510"/>
      <c r="AC237" s="510">
        <v>2</v>
      </c>
      <c r="AD237" s="510"/>
      <c r="AE237" s="510"/>
      <c r="AF237" s="510"/>
      <c r="AG237" s="510">
        <v>5</v>
      </c>
      <c r="AH237" s="510"/>
      <c r="AI237" s="510"/>
      <c r="AJ237" s="510"/>
      <c r="AK237" s="510"/>
      <c r="AL237" s="510"/>
      <c r="AM237" s="510"/>
      <c r="AN237" s="510"/>
      <c r="AO237" s="510"/>
      <c r="AP237" s="510">
        <v>2</v>
      </c>
      <c r="AQ237" s="510"/>
      <c r="AR237" s="510"/>
      <c r="AS237" s="510"/>
      <c r="AT237" s="510"/>
      <c r="AU237" s="510"/>
      <c r="AV237" s="510"/>
      <c r="AW237" s="510">
        <v>3</v>
      </c>
      <c r="AX237" s="510"/>
      <c r="AY237" s="510"/>
      <c r="AZ237" s="510"/>
      <c r="BA237" s="510">
        <v>8</v>
      </c>
      <c r="BB237" s="510"/>
      <c r="BC237" s="510"/>
      <c r="BD237" s="510">
        <v>4</v>
      </c>
      <c r="BE237" s="510"/>
      <c r="BF237" s="511">
        <v>60</v>
      </c>
    </row>
    <row r="238" spans="1:58" x14ac:dyDescent="0.25">
      <c r="A238" s="508" t="s">
        <v>132</v>
      </c>
      <c r="B238" s="509" t="s">
        <v>162</v>
      </c>
      <c r="C238" s="510"/>
      <c r="D238" s="510"/>
      <c r="E238" s="510"/>
      <c r="F238" s="510">
        <v>1</v>
      </c>
      <c r="G238" s="510"/>
      <c r="H238" s="510">
        <v>3</v>
      </c>
      <c r="I238" s="510"/>
      <c r="J238" s="510">
        <v>3</v>
      </c>
      <c r="K238" s="510"/>
      <c r="L238" s="510">
        <v>3</v>
      </c>
      <c r="M238" s="510"/>
      <c r="N238" s="510"/>
      <c r="O238" s="510">
        <v>2</v>
      </c>
      <c r="P238" s="510"/>
      <c r="Q238" s="510">
        <v>3</v>
      </c>
      <c r="R238" s="510"/>
      <c r="S238" s="510"/>
      <c r="T238" s="510"/>
      <c r="U238" s="510">
        <v>1</v>
      </c>
      <c r="V238" s="510"/>
      <c r="W238" s="510"/>
      <c r="X238" s="510"/>
      <c r="Y238" s="510"/>
      <c r="Z238" s="510"/>
      <c r="AA238" s="510">
        <v>5</v>
      </c>
      <c r="AB238" s="510"/>
      <c r="AC238" s="510">
        <v>2</v>
      </c>
      <c r="AD238" s="510"/>
      <c r="AE238" s="510"/>
      <c r="AF238" s="510"/>
      <c r="AG238" s="510">
        <v>7</v>
      </c>
      <c r="AH238" s="510"/>
      <c r="AI238" s="510"/>
      <c r="AJ238" s="510"/>
      <c r="AK238" s="510"/>
      <c r="AL238" s="510"/>
      <c r="AM238" s="510"/>
      <c r="AN238" s="510"/>
      <c r="AO238" s="510"/>
      <c r="AP238" s="510">
        <v>1</v>
      </c>
      <c r="AQ238" s="510"/>
      <c r="AR238" s="510"/>
      <c r="AS238" s="510"/>
      <c r="AT238" s="510"/>
      <c r="AU238" s="510"/>
      <c r="AV238" s="510"/>
      <c r="AW238" s="510">
        <v>2</v>
      </c>
      <c r="AX238" s="510"/>
      <c r="AY238" s="510"/>
      <c r="AZ238" s="510"/>
      <c r="BA238" s="510">
        <v>7</v>
      </c>
      <c r="BB238" s="510"/>
      <c r="BC238" s="510"/>
      <c r="BD238" s="510"/>
      <c r="BE238" s="510"/>
      <c r="BF238" s="511">
        <v>40</v>
      </c>
    </row>
    <row r="239" spans="1:58" x14ac:dyDescent="0.25">
      <c r="A239" s="508" t="s">
        <v>132</v>
      </c>
      <c r="B239" s="509" t="s">
        <v>165</v>
      </c>
      <c r="C239" s="510"/>
      <c r="D239" s="510">
        <v>1</v>
      </c>
      <c r="E239" s="510"/>
      <c r="F239" s="510">
        <v>3</v>
      </c>
      <c r="G239" s="510"/>
      <c r="H239" s="510">
        <v>2</v>
      </c>
      <c r="I239" s="510"/>
      <c r="J239" s="510">
        <v>2</v>
      </c>
      <c r="K239" s="510"/>
      <c r="L239" s="510">
        <v>3</v>
      </c>
      <c r="M239" s="510"/>
      <c r="N239" s="510"/>
      <c r="O239" s="510">
        <v>1</v>
      </c>
      <c r="P239" s="510"/>
      <c r="Q239" s="510">
        <v>1</v>
      </c>
      <c r="R239" s="510"/>
      <c r="S239" s="510"/>
      <c r="T239" s="510"/>
      <c r="U239" s="510">
        <v>1</v>
      </c>
      <c r="V239" s="510"/>
      <c r="W239" s="510"/>
      <c r="X239" s="510"/>
      <c r="Y239" s="510"/>
      <c r="Z239" s="510"/>
      <c r="AA239" s="510">
        <v>5</v>
      </c>
      <c r="AB239" s="510"/>
      <c r="AC239" s="510">
        <v>1</v>
      </c>
      <c r="AD239" s="510"/>
      <c r="AE239" s="510"/>
      <c r="AF239" s="510"/>
      <c r="AG239" s="510">
        <v>5</v>
      </c>
      <c r="AH239" s="510"/>
      <c r="AI239" s="510"/>
      <c r="AJ239" s="510"/>
      <c r="AK239" s="510"/>
      <c r="AL239" s="510"/>
      <c r="AM239" s="510"/>
      <c r="AN239" s="510"/>
      <c r="AO239" s="510"/>
      <c r="AP239" s="510">
        <v>2</v>
      </c>
      <c r="AQ239" s="510"/>
      <c r="AR239" s="510"/>
      <c r="AS239" s="510"/>
      <c r="AT239" s="510"/>
      <c r="AU239" s="510"/>
      <c r="AV239" s="510"/>
      <c r="AW239" s="510">
        <v>3</v>
      </c>
      <c r="AX239" s="510"/>
      <c r="AY239" s="510"/>
      <c r="AZ239" s="510"/>
      <c r="BA239" s="510">
        <v>6</v>
      </c>
      <c r="BB239" s="510"/>
      <c r="BC239" s="510"/>
      <c r="BD239" s="510"/>
      <c r="BE239" s="510"/>
      <c r="BF239" s="511">
        <v>36</v>
      </c>
    </row>
    <row r="240" spans="1:58" x14ac:dyDescent="0.25">
      <c r="A240" s="508" t="s">
        <v>132</v>
      </c>
      <c r="B240" s="509" t="s">
        <v>161</v>
      </c>
      <c r="C240" s="510"/>
      <c r="D240" s="510">
        <v>1</v>
      </c>
      <c r="E240" s="510"/>
      <c r="F240" s="510">
        <v>2</v>
      </c>
      <c r="G240" s="510"/>
      <c r="H240" s="510">
        <v>2</v>
      </c>
      <c r="I240" s="510"/>
      <c r="J240" s="510">
        <v>2</v>
      </c>
      <c r="K240" s="510"/>
      <c r="L240" s="510">
        <v>1</v>
      </c>
      <c r="M240" s="510"/>
      <c r="N240" s="510"/>
      <c r="O240" s="510">
        <v>1</v>
      </c>
      <c r="P240" s="510"/>
      <c r="Q240" s="510">
        <v>1</v>
      </c>
      <c r="R240" s="510"/>
      <c r="S240" s="510"/>
      <c r="T240" s="510"/>
      <c r="U240" s="510">
        <v>2</v>
      </c>
      <c r="V240" s="510"/>
      <c r="W240" s="510"/>
      <c r="X240" s="510"/>
      <c r="Y240" s="510"/>
      <c r="Z240" s="510"/>
      <c r="AA240" s="510">
        <v>4</v>
      </c>
      <c r="AB240" s="510"/>
      <c r="AC240" s="510">
        <v>1</v>
      </c>
      <c r="AD240" s="510"/>
      <c r="AE240" s="510"/>
      <c r="AF240" s="510"/>
      <c r="AG240" s="510">
        <v>5</v>
      </c>
      <c r="AH240" s="510"/>
      <c r="AI240" s="510"/>
      <c r="AJ240" s="510"/>
      <c r="AK240" s="510"/>
      <c r="AL240" s="510"/>
      <c r="AM240" s="510"/>
      <c r="AN240" s="510"/>
      <c r="AO240" s="510"/>
      <c r="AP240" s="510">
        <v>1</v>
      </c>
      <c r="AQ240" s="510"/>
      <c r="AR240" s="510"/>
      <c r="AS240" s="510"/>
      <c r="AT240" s="510"/>
      <c r="AU240" s="510"/>
      <c r="AV240" s="510"/>
      <c r="AW240" s="510">
        <v>2</v>
      </c>
      <c r="AX240" s="510"/>
      <c r="AY240" s="510"/>
      <c r="AZ240" s="510"/>
      <c r="BA240" s="510">
        <v>6</v>
      </c>
      <c r="BB240" s="510"/>
      <c r="BC240" s="510"/>
      <c r="BD240" s="510"/>
      <c r="BE240" s="510"/>
      <c r="BF240" s="511">
        <v>31</v>
      </c>
    </row>
    <row r="241" spans="1:58" x14ac:dyDescent="0.25">
      <c r="A241" s="508" t="s">
        <v>132</v>
      </c>
      <c r="B241" s="509" t="s">
        <v>150</v>
      </c>
      <c r="C241" s="510"/>
      <c r="D241" s="510">
        <v>1</v>
      </c>
      <c r="E241" s="510"/>
      <c r="F241" s="510">
        <v>1</v>
      </c>
      <c r="G241" s="510"/>
      <c r="H241" s="510">
        <v>2</v>
      </c>
      <c r="I241" s="510"/>
      <c r="J241" s="510">
        <v>2</v>
      </c>
      <c r="K241" s="510"/>
      <c r="L241" s="510"/>
      <c r="M241" s="510"/>
      <c r="N241" s="510"/>
      <c r="O241" s="510">
        <v>1</v>
      </c>
      <c r="P241" s="510"/>
      <c r="Q241" s="510">
        <v>1</v>
      </c>
      <c r="R241" s="510">
        <v>1</v>
      </c>
      <c r="S241" s="510"/>
      <c r="T241" s="510"/>
      <c r="U241" s="510"/>
      <c r="V241" s="510"/>
      <c r="W241" s="510"/>
      <c r="X241" s="510"/>
      <c r="Y241" s="510"/>
      <c r="Z241" s="510"/>
      <c r="AA241" s="510">
        <v>4</v>
      </c>
      <c r="AB241" s="510"/>
      <c r="AC241" s="510">
        <v>1</v>
      </c>
      <c r="AD241" s="510">
        <v>6</v>
      </c>
      <c r="AE241" s="510"/>
      <c r="AF241" s="510"/>
      <c r="AG241" s="510">
        <v>3</v>
      </c>
      <c r="AH241" s="510"/>
      <c r="AI241" s="510"/>
      <c r="AJ241" s="510"/>
      <c r="AK241" s="510"/>
      <c r="AL241" s="510"/>
      <c r="AM241" s="510"/>
      <c r="AN241" s="510"/>
      <c r="AO241" s="510"/>
      <c r="AP241" s="510">
        <v>1</v>
      </c>
      <c r="AQ241" s="510"/>
      <c r="AR241" s="510"/>
      <c r="AS241" s="510"/>
      <c r="AT241" s="510"/>
      <c r="AU241" s="510"/>
      <c r="AV241" s="510"/>
      <c r="AW241" s="510">
        <v>2</v>
      </c>
      <c r="AX241" s="510"/>
      <c r="AY241" s="510"/>
      <c r="AZ241" s="510"/>
      <c r="BA241" s="510">
        <v>4</v>
      </c>
      <c r="BB241" s="510"/>
      <c r="BC241" s="510"/>
      <c r="BD241" s="510">
        <v>4</v>
      </c>
      <c r="BE241" s="510"/>
      <c r="BF241" s="511">
        <v>34</v>
      </c>
    </row>
    <row r="242" spans="1:58" x14ac:dyDescent="0.25">
      <c r="A242" s="508" t="s">
        <v>132</v>
      </c>
      <c r="B242" s="509" t="s">
        <v>163</v>
      </c>
      <c r="C242" s="510"/>
      <c r="D242" s="510"/>
      <c r="E242" s="510"/>
      <c r="F242" s="510">
        <v>2</v>
      </c>
      <c r="G242" s="510"/>
      <c r="H242" s="510">
        <v>1</v>
      </c>
      <c r="I242" s="510"/>
      <c r="J242" s="510">
        <v>4</v>
      </c>
      <c r="K242" s="510"/>
      <c r="L242" s="510">
        <v>1</v>
      </c>
      <c r="M242" s="510"/>
      <c r="N242" s="510"/>
      <c r="O242" s="510">
        <v>3</v>
      </c>
      <c r="P242" s="510"/>
      <c r="Q242" s="510">
        <v>3</v>
      </c>
      <c r="R242" s="510"/>
      <c r="S242" s="510"/>
      <c r="T242" s="510"/>
      <c r="U242" s="510"/>
      <c r="V242" s="510"/>
      <c r="W242" s="510"/>
      <c r="X242" s="510"/>
      <c r="Y242" s="510"/>
      <c r="Z242" s="510"/>
      <c r="AA242" s="510">
        <v>6</v>
      </c>
      <c r="AB242" s="510"/>
      <c r="AC242" s="510">
        <v>2</v>
      </c>
      <c r="AD242" s="510"/>
      <c r="AE242" s="510"/>
      <c r="AF242" s="510"/>
      <c r="AG242" s="510">
        <v>6</v>
      </c>
      <c r="AH242" s="510"/>
      <c r="AI242" s="510"/>
      <c r="AJ242" s="510"/>
      <c r="AK242" s="510"/>
      <c r="AL242" s="510">
        <v>1</v>
      </c>
      <c r="AM242" s="510"/>
      <c r="AN242" s="510"/>
      <c r="AO242" s="510"/>
      <c r="AP242" s="510">
        <v>1</v>
      </c>
      <c r="AQ242" s="510"/>
      <c r="AR242" s="510"/>
      <c r="AS242" s="510"/>
      <c r="AT242" s="510"/>
      <c r="AU242" s="510"/>
      <c r="AV242" s="510"/>
      <c r="AW242" s="510">
        <v>3</v>
      </c>
      <c r="AX242" s="510"/>
      <c r="AY242" s="510"/>
      <c r="AZ242" s="510"/>
      <c r="BA242" s="510">
        <v>8</v>
      </c>
      <c r="BB242" s="510"/>
      <c r="BC242" s="510"/>
      <c r="BD242" s="510"/>
      <c r="BE242" s="510"/>
      <c r="BF242" s="511">
        <v>41</v>
      </c>
    </row>
    <row r="243" spans="1:58" x14ac:dyDescent="0.25">
      <c r="A243" s="1697" t="s">
        <v>853</v>
      </c>
      <c r="B243" s="1698"/>
      <c r="C243" s="437">
        <v>2</v>
      </c>
      <c r="D243" s="437">
        <v>10</v>
      </c>
      <c r="E243" s="437">
        <v>2</v>
      </c>
      <c r="F243" s="437">
        <v>45</v>
      </c>
      <c r="G243" s="437">
        <v>27</v>
      </c>
      <c r="H243" s="437">
        <v>49</v>
      </c>
      <c r="I243" s="437">
        <v>3</v>
      </c>
      <c r="J243" s="437">
        <v>48</v>
      </c>
      <c r="K243" s="437">
        <v>6</v>
      </c>
      <c r="L243" s="437">
        <v>30</v>
      </c>
      <c r="M243" s="437">
        <v>5</v>
      </c>
      <c r="N243" s="437">
        <v>19</v>
      </c>
      <c r="O243" s="437">
        <v>22</v>
      </c>
      <c r="P243" s="437">
        <v>0</v>
      </c>
      <c r="Q243" s="437">
        <v>40</v>
      </c>
      <c r="R243" s="437">
        <v>2</v>
      </c>
      <c r="S243" s="437">
        <v>5</v>
      </c>
      <c r="T243" s="437">
        <v>9</v>
      </c>
      <c r="U243" s="437">
        <v>11</v>
      </c>
      <c r="V243" s="437">
        <v>2</v>
      </c>
      <c r="W243" s="437">
        <v>1</v>
      </c>
      <c r="X243" s="437">
        <v>0</v>
      </c>
      <c r="Y243" s="437">
        <v>30</v>
      </c>
      <c r="Z243" s="437">
        <v>0</v>
      </c>
      <c r="AA243" s="437">
        <v>91</v>
      </c>
      <c r="AB243" s="437">
        <v>4</v>
      </c>
      <c r="AC243" s="437">
        <v>41</v>
      </c>
      <c r="AD243" s="437">
        <v>6</v>
      </c>
      <c r="AE243" s="437">
        <v>9</v>
      </c>
      <c r="AF243" s="437">
        <v>1</v>
      </c>
      <c r="AG243" s="437">
        <v>119</v>
      </c>
      <c r="AH243" s="437">
        <v>10</v>
      </c>
      <c r="AI243" s="437">
        <v>9</v>
      </c>
      <c r="AJ243" s="437">
        <v>19</v>
      </c>
      <c r="AK243" s="437">
        <v>3</v>
      </c>
      <c r="AL243" s="437">
        <v>18</v>
      </c>
      <c r="AM243" s="437">
        <v>0</v>
      </c>
      <c r="AN243" s="437">
        <v>16</v>
      </c>
      <c r="AO243" s="437">
        <v>3</v>
      </c>
      <c r="AP243" s="437">
        <v>27</v>
      </c>
      <c r="AQ243" s="437">
        <v>18</v>
      </c>
      <c r="AR243" s="437">
        <v>0</v>
      </c>
      <c r="AS243" s="437">
        <v>0</v>
      </c>
      <c r="AT243" s="437">
        <v>0</v>
      </c>
      <c r="AU243" s="437">
        <v>0</v>
      </c>
      <c r="AV243" s="437">
        <v>0</v>
      </c>
      <c r="AW243" s="437">
        <v>69</v>
      </c>
      <c r="AX243" s="437">
        <v>2</v>
      </c>
      <c r="AY243" s="437">
        <v>0</v>
      </c>
      <c r="AZ243" s="437">
        <v>6</v>
      </c>
      <c r="BA243" s="437">
        <v>150</v>
      </c>
      <c r="BB243" s="437">
        <v>0</v>
      </c>
      <c r="BC243" s="437">
        <v>0</v>
      </c>
      <c r="BD243" s="437">
        <v>8</v>
      </c>
      <c r="BE243" s="437">
        <v>0</v>
      </c>
      <c r="BF243" s="437">
        <v>997</v>
      </c>
    </row>
    <row r="244" spans="1:58" x14ac:dyDescent="0.25">
      <c r="A244" s="508" t="s">
        <v>132</v>
      </c>
      <c r="B244" s="509" t="s">
        <v>155</v>
      </c>
      <c r="C244" s="510"/>
      <c r="D244" s="510"/>
      <c r="E244" s="510"/>
      <c r="F244" s="510"/>
      <c r="G244" s="510"/>
      <c r="H244" s="510">
        <v>1</v>
      </c>
      <c r="I244" s="510"/>
      <c r="J244" s="510">
        <v>1</v>
      </c>
      <c r="K244" s="510"/>
      <c r="L244" s="510">
        <v>1</v>
      </c>
      <c r="M244" s="510"/>
      <c r="N244" s="510"/>
      <c r="O244" s="510">
        <v>1</v>
      </c>
      <c r="P244" s="510"/>
      <c r="Q244" s="510"/>
      <c r="R244" s="510"/>
      <c r="S244" s="510"/>
      <c r="T244" s="510"/>
      <c r="U244" s="510"/>
      <c r="V244" s="510"/>
      <c r="W244" s="510"/>
      <c r="X244" s="510"/>
      <c r="Y244" s="510"/>
      <c r="Z244" s="510"/>
      <c r="AA244" s="510">
        <v>1</v>
      </c>
      <c r="AB244" s="510"/>
      <c r="AC244" s="510"/>
      <c r="AD244" s="510"/>
      <c r="AE244" s="510"/>
      <c r="AF244" s="510"/>
      <c r="AG244" s="510">
        <v>1</v>
      </c>
      <c r="AH244" s="510"/>
      <c r="AI244" s="510"/>
      <c r="AJ244" s="510"/>
      <c r="AK244" s="510"/>
      <c r="AL244" s="510"/>
      <c r="AM244" s="510"/>
      <c r="AN244" s="510"/>
      <c r="AO244" s="510"/>
      <c r="AP244" s="510"/>
      <c r="AQ244" s="510"/>
      <c r="AR244" s="510"/>
      <c r="AS244" s="510"/>
      <c r="AT244" s="510"/>
      <c r="AU244" s="510"/>
      <c r="AV244" s="510"/>
      <c r="AW244" s="510">
        <v>2</v>
      </c>
      <c r="AX244" s="510"/>
      <c r="AY244" s="510"/>
      <c r="AZ244" s="510"/>
      <c r="BA244" s="510">
        <v>1</v>
      </c>
      <c r="BB244" s="510"/>
      <c r="BC244" s="510"/>
      <c r="BD244" s="510"/>
      <c r="BE244" s="510"/>
      <c r="BF244" s="511">
        <v>9</v>
      </c>
    </row>
    <row r="245" spans="1:58" x14ac:dyDescent="0.25">
      <c r="A245" s="508" t="s">
        <v>132</v>
      </c>
      <c r="B245" s="509" t="s">
        <v>156</v>
      </c>
      <c r="C245" s="510"/>
      <c r="D245" s="510"/>
      <c r="E245" s="510"/>
      <c r="F245" s="510"/>
      <c r="G245" s="510">
        <v>1</v>
      </c>
      <c r="H245" s="510">
        <v>1</v>
      </c>
      <c r="I245" s="510"/>
      <c r="J245" s="510">
        <v>1</v>
      </c>
      <c r="K245" s="510"/>
      <c r="L245" s="510"/>
      <c r="M245" s="510"/>
      <c r="N245" s="510"/>
      <c r="O245" s="510"/>
      <c r="P245" s="510"/>
      <c r="Q245" s="510">
        <v>1</v>
      </c>
      <c r="R245" s="510"/>
      <c r="S245" s="510"/>
      <c r="T245" s="510"/>
      <c r="U245" s="510"/>
      <c r="V245" s="510"/>
      <c r="W245" s="510"/>
      <c r="X245" s="510"/>
      <c r="Y245" s="510"/>
      <c r="Z245" s="510"/>
      <c r="AA245" s="510">
        <v>1</v>
      </c>
      <c r="AB245" s="510"/>
      <c r="AC245" s="510"/>
      <c r="AD245" s="510"/>
      <c r="AE245" s="510"/>
      <c r="AF245" s="510"/>
      <c r="AG245" s="510">
        <v>1</v>
      </c>
      <c r="AH245" s="510"/>
      <c r="AI245" s="510"/>
      <c r="AJ245" s="510"/>
      <c r="AK245" s="510"/>
      <c r="AL245" s="510"/>
      <c r="AM245" s="510"/>
      <c r="AN245" s="510"/>
      <c r="AO245" s="510"/>
      <c r="AP245" s="510"/>
      <c r="AQ245" s="510"/>
      <c r="AR245" s="510"/>
      <c r="AS245" s="510"/>
      <c r="AT245" s="510"/>
      <c r="AU245" s="510"/>
      <c r="AV245" s="510"/>
      <c r="AW245" s="510">
        <v>2</v>
      </c>
      <c r="AX245" s="510"/>
      <c r="AY245" s="510"/>
      <c r="AZ245" s="510"/>
      <c r="BA245" s="510">
        <v>2</v>
      </c>
      <c r="BB245" s="510"/>
      <c r="BC245" s="510"/>
      <c r="BD245" s="510"/>
      <c r="BE245" s="510"/>
      <c r="BF245" s="511">
        <v>10</v>
      </c>
    </row>
    <row r="246" spans="1:58" x14ac:dyDescent="0.25">
      <c r="A246" s="508" t="s">
        <v>132</v>
      </c>
      <c r="B246" s="509" t="s">
        <v>157</v>
      </c>
      <c r="C246" s="510"/>
      <c r="D246" s="510"/>
      <c r="E246" s="510"/>
      <c r="F246" s="510"/>
      <c r="G246" s="510"/>
      <c r="H246" s="510">
        <v>1</v>
      </c>
      <c r="I246" s="510"/>
      <c r="J246" s="510">
        <v>1</v>
      </c>
      <c r="K246" s="510"/>
      <c r="L246" s="510"/>
      <c r="M246" s="510"/>
      <c r="N246" s="510"/>
      <c r="O246" s="510">
        <v>1</v>
      </c>
      <c r="P246" s="510"/>
      <c r="Q246" s="510"/>
      <c r="R246" s="510"/>
      <c r="S246" s="510"/>
      <c r="T246" s="510"/>
      <c r="U246" s="510"/>
      <c r="V246" s="510"/>
      <c r="W246" s="510"/>
      <c r="X246" s="510"/>
      <c r="Y246" s="510"/>
      <c r="Z246" s="510"/>
      <c r="AA246" s="510"/>
      <c r="AB246" s="510"/>
      <c r="AC246" s="510"/>
      <c r="AD246" s="510"/>
      <c r="AE246" s="510"/>
      <c r="AF246" s="510"/>
      <c r="AG246" s="510">
        <v>1</v>
      </c>
      <c r="AH246" s="510"/>
      <c r="AI246" s="510"/>
      <c r="AJ246" s="510"/>
      <c r="AK246" s="510"/>
      <c r="AL246" s="510"/>
      <c r="AM246" s="510"/>
      <c r="AN246" s="510"/>
      <c r="AO246" s="510"/>
      <c r="AP246" s="510"/>
      <c r="AQ246" s="510"/>
      <c r="AR246" s="510"/>
      <c r="AS246" s="510"/>
      <c r="AT246" s="510"/>
      <c r="AU246" s="510"/>
      <c r="AV246" s="510"/>
      <c r="AW246" s="510">
        <v>2</v>
      </c>
      <c r="AX246" s="510"/>
      <c r="AY246" s="510"/>
      <c r="AZ246" s="510"/>
      <c r="BA246" s="510">
        <v>1</v>
      </c>
      <c r="BB246" s="510"/>
      <c r="BC246" s="510"/>
      <c r="BD246" s="510"/>
      <c r="BE246" s="510"/>
      <c r="BF246" s="511">
        <v>7</v>
      </c>
    </row>
    <row r="247" spans="1:58" x14ac:dyDescent="0.25">
      <c r="A247" s="508" t="s">
        <v>132</v>
      </c>
      <c r="B247" s="509" t="s">
        <v>158</v>
      </c>
      <c r="C247" s="510"/>
      <c r="D247" s="510"/>
      <c r="E247" s="510"/>
      <c r="F247" s="510">
        <v>1</v>
      </c>
      <c r="G247" s="510"/>
      <c r="H247" s="510">
        <v>1</v>
      </c>
      <c r="I247" s="510"/>
      <c r="J247" s="510">
        <v>2</v>
      </c>
      <c r="K247" s="510"/>
      <c r="L247" s="510"/>
      <c r="M247" s="510"/>
      <c r="N247" s="510"/>
      <c r="O247" s="510"/>
      <c r="P247" s="510"/>
      <c r="Q247" s="510">
        <v>1</v>
      </c>
      <c r="R247" s="510"/>
      <c r="S247" s="510"/>
      <c r="T247" s="510"/>
      <c r="U247" s="510">
        <v>1</v>
      </c>
      <c r="V247" s="510"/>
      <c r="W247" s="510"/>
      <c r="X247" s="510"/>
      <c r="Y247" s="510"/>
      <c r="Z247" s="510"/>
      <c r="AA247" s="510">
        <v>1</v>
      </c>
      <c r="AB247" s="510"/>
      <c r="AC247" s="510">
        <v>1</v>
      </c>
      <c r="AD247" s="510"/>
      <c r="AE247" s="510"/>
      <c r="AF247" s="510"/>
      <c r="AG247" s="510">
        <v>2</v>
      </c>
      <c r="AH247" s="510"/>
      <c r="AI247" s="510"/>
      <c r="AJ247" s="510"/>
      <c r="AK247" s="510"/>
      <c r="AL247" s="510"/>
      <c r="AM247" s="510"/>
      <c r="AN247" s="510"/>
      <c r="AO247" s="510"/>
      <c r="AP247" s="510">
        <v>1</v>
      </c>
      <c r="AQ247" s="510"/>
      <c r="AR247" s="510"/>
      <c r="AS247" s="510"/>
      <c r="AT247" s="510"/>
      <c r="AU247" s="510"/>
      <c r="AV247" s="510"/>
      <c r="AW247" s="510">
        <v>1</v>
      </c>
      <c r="AX247" s="510"/>
      <c r="AY247" s="510"/>
      <c r="AZ247" s="510"/>
      <c r="BA247" s="510">
        <v>2</v>
      </c>
      <c r="BB247" s="510"/>
      <c r="BC247" s="510"/>
      <c r="BD247" s="510"/>
      <c r="BE247" s="510"/>
      <c r="BF247" s="511">
        <v>14</v>
      </c>
    </row>
    <row r="248" spans="1:58" x14ac:dyDescent="0.25">
      <c r="A248" s="508" t="s">
        <v>132</v>
      </c>
      <c r="B248" s="509" t="s">
        <v>149</v>
      </c>
      <c r="C248" s="510"/>
      <c r="D248" s="510"/>
      <c r="E248" s="510"/>
      <c r="F248" s="510"/>
      <c r="G248" s="510"/>
      <c r="H248" s="510">
        <v>1</v>
      </c>
      <c r="I248" s="510"/>
      <c r="J248" s="510">
        <v>1</v>
      </c>
      <c r="K248" s="510"/>
      <c r="L248" s="510"/>
      <c r="M248" s="510"/>
      <c r="N248" s="510"/>
      <c r="O248" s="510"/>
      <c r="P248" s="510"/>
      <c r="Q248" s="510">
        <v>1</v>
      </c>
      <c r="R248" s="510"/>
      <c r="S248" s="510"/>
      <c r="T248" s="510"/>
      <c r="U248" s="510"/>
      <c r="V248" s="510"/>
      <c r="W248" s="510"/>
      <c r="X248" s="510"/>
      <c r="Y248" s="510"/>
      <c r="Z248" s="510"/>
      <c r="AA248" s="510"/>
      <c r="AB248" s="510"/>
      <c r="AC248" s="510">
        <v>1</v>
      </c>
      <c r="AD248" s="510"/>
      <c r="AE248" s="510"/>
      <c r="AF248" s="510"/>
      <c r="AG248" s="510">
        <v>1</v>
      </c>
      <c r="AH248" s="510"/>
      <c r="AI248" s="510"/>
      <c r="AJ248" s="510"/>
      <c r="AK248" s="510">
        <v>1</v>
      </c>
      <c r="AL248" s="510"/>
      <c r="AM248" s="510"/>
      <c r="AN248" s="510"/>
      <c r="AO248" s="510"/>
      <c r="AP248" s="510"/>
      <c r="AQ248" s="510"/>
      <c r="AR248" s="510"/>
      <c r="AS248" s="510"/>
      <c r="AT248" s="510"/>
      <c r="AU248" s="510"/>
      <c r="AV248" s="510"/>
      <c r="AW248" s="510">
        <v>1</v>
      </c>
      <c r="AX248" s="510"/>
      <c r="AY248" s="510"/>
      <c r="AZ248" s="510"/>
      <c r="BA248" s="510">
        <v>1</v>
      </c>
      <c r="BB248" s="510"/>
      <c r="BC248" s="510"/>
      <c r="BD248" s="510"/>
      <c r="BE248" s="510"/>
      <c r="BF248" s="511">
        <v>8</v>
      </c>
    </row>
    <row r="249" spans="1:58" x14ac:dyDescent="0.25">
      <c r="A249" s="508" t="s">
        <v>132</v>
      </c>
      <c r="B249" s="509" t="s">
        <v>159</v>
      </c>
      <c r="C249" s="510"/>
      <c r="D249" s="510"/>
      <c r="E249" s="510"/>
      <c r="F249" s="510">
        <v>1</v>
      </c>
      <c r="G249" s="510"/>
      <c r="H249" s="510">
        <v>1</v>
      </c>
      <c r="I249" s="510"/>
      <c r="J249" s="510">
        <v>1</v>
      </c>
      <c r="K249" s="510"/>
      <c r="L249" s="510"/>
      <c r="M249" s="510"/>
      <c r="N249" s="510"/>
      <c r="O249" s="510">
        <v>1</v>
      </c>
      <c r="P249" s="510"/>
      <c r="Q249" s="510">
        <v>1</v>
      </c>
      <c r="R249" s="510"/>
      <c r="S249" s="510"/>
      <c r="T249" s="510"/>
      <c r="U249" s="510"/>
      <c r="V249" s="510"/>
      <c r="W249" s="510"/>
      <c r="X249" s="510"/>
      <c r="Y249" s="510"/>
      <c r="Z249" s="510"/>
      <c r="AA249" s="510">
        <v>1</v>
      </c>
      <c r="AB249" s="510"/>
      <c r="AC249" s="510">
        <v>1</v>
      </c>
      <c r="AD249" s="510"/>
      <c r="AE249" s="510"/>
      <c r="AF249" s="510"/>
      <c r="AG249" s="510">
        <v>2</v>
      </c>
      <c r="AH249" s="510"/>
      <c r="AI249" s="510"/>
      <c r="AJ249" s="510"/>
      <c r="AK249" s="510"/>
      <c r="AL249" s="510"/>
      <c r="AM249" s="510"/>
      <c r="AN249" s="510"/>
      <c r="AO249" s="510"/>
      <c r="AP249" s="510"/>
      <c r="AQ249" s="510"/>
      <c r="AR249" s="510"/>
      <c r="AS249" s="510"/>
      <c r="AT249" s="510"/>
      <c r="AU249" s="510"/>
      <c r="AV249" s="510"/>
      <c r="AW249" s="510">
        <v>1</v>
      </c>
      <c r="AX249" s="510"/>
      <c r="AY249" s="510"/>
      <c r="AZ249" s="510"/>
      <c r="BA249" s="510">
        <v>1</v>
      </c>
      <c r="BB249" s="510"/>
      <c r="BC249" s="510"/>
      <c r="BD249" s="510"/>
      <c r="BE249" s="510"/>
      <c r="BF249" s="511">
        <v>11</v>
      </c>
    </row>
    <row r="250" spans="1:58" x14ac:dyDescent="0.25">
      <c r="A250" s="508" t="s">
        <v>132</v>
      </c>
      <c r="B250" s="509" t="s">
        <v>160</v>
      </c>
      <c r="C250" s="510"/>
      <c r="D250" s="510"/>
      <c r="E250" s="510"/>
      <c r="F250" s="510">
        <v>1</v>
      </c>
      <c r="G250" s="510"/>
      <c r="H250" s="510">
        <v>1</v>
      </c>
      <c r="I250" s="510"/>
      <c r="J250" s="510">
        <v>1</v>
      </c>
      <c r="K250" s="510"/>
      <c r="L250" s="510"/>
      <c r="M250" s="510"/>
      <c r="N250" s="510"/>
      <c r="O250" s="510">
        <v>1</v>
      </c>
      <c r="P250" s="510"/>
      <c r="Q250" s="510">
        <v>1</v>
      </c>
      <c r="R250" s="510"/>
      <c r="S250" s="510"/>
      <c r="T250" s="510"/>
      <c r="U250" s="510"/>
      <c r="V250" s="510"/>
      <c r="W250" s="510"/>
      <c r="X250" s="510"/>
      <c r="Y250" s="510"/>
      <c r="Z250" s="510"/>
      <c r="AA250" s="510">
        <v>2</v>
      </c>
      <c r="AB250" s="510"/>
      <c r="AC250" s="510">
        <v>1</v>
      </c>
      <c r="AD250" s="510"/>
      <c r="AE250" s="510"/>
      <c r="AF250" s="510"/>
      <c r="AG250" s="510">
        <v>2</v>
      </c>
      <c r="AH250" s="510"/>
      <c r="AI250" s="510"/>
      <c r="AJ250" s="510"/>
      <c r="AK250" s="510"/>
      <c r="AL250" s="510"/>
      <c r="AM250" s="510"/>
      <c r="AN250" s="510"/>
      <c r="AO250" s="510"/>
      <c r="AP250" s="510"/>
      <c r="AQ250" s="510"/>
      <c r="AR250" s="510"/>
      <c r="AS250" s="510"/>
      <c r="AT250" s="510"/>
      <c r="AU250" s="510"/>
      <c r="AV250" s="510"/>
      <c r="AW250" s="510">
        <v>2</v>
      </c>
      <c r="AX250" s="510"/>
      <c r="AY250" s="510"/>
      <c r="AZ250" s="510"/>
      <c r="BA250" s="510">
        <v>3</v>
      </c>
      <c r="BB250" s="510"/>
      <c r="BC250" s="510"/>
      <c r="BD250" s="510"/>
      <c r="BE250" s="510"/>
      <c r="BF250" s="511">
        <v>15</v>
      </c>
    </row>
    <row r="251" spans="1:58" x14ac:dyDescent="0.25">
      <c r="A251" s="508" t="s">
        <v>132</v>
      </c>
      <c r="B251" s="509" t="s">
        <v>151</v>
      </c>
      <c r="C251" s="510"/>
      <c r="D251" s="510"/>
      <c r="E251" s="510"/>
      <c r="F251" s="510"/>
      <c r="G251" s="510"/>
      <c r="H251" s="510">
        <v>1</v>
      </c>
      <c r="I251" s="510"/>
      <c r="J251" s="510">
        <v>2</v>
      </c>
      <c r="K251" s="510"/>
      <c r="L251" s="510"/>
      <c r="M251" s="510"/>
      <c r="N251" s="510"/>
      <c r="O251" s="510">
        <v>1</v>
      </c>
      <c r="P251" s="510"/>
      <c r="Q251" s="510"/>
      <c r="R251" s="510"/>
      <c r="S251" s="510"/>
      <c r="T251" s="510"/>
      <c r="U251" s="510"/>
      <c r="V251" s="510"/>
      <c r="W251" s="510"/>
      <c r="X251" s="510"/>
      <c r="Y251" s="510">
        <v>1</v>
      </c>
      <c r="Z251" s="510"/>
      <c r="AA251" s="510"/>
      <c r="AB251" s="510"/>
      <c r="AC251" s="510"/>
      <c r="AD251" s="510"/>
      <c r="AE251" s="510"/>
      <c r="AF251" s="510"/>
      <c r="AG251" s="510">
        <v>1</v>
      </c>
      <c r="AH251" s="510"/>
      <c r="AI251" s="510"/>
      <c r="AJ251" s="510"/>
      <c r="AK251" s="510"/>
      <c r="AL251" s="510"/>
      <c r="AM251" s="510"/>
      <c r="AN251" s="510"/>
      <c r="AO251" s="510"/>
      <c r="AP251" s="510"/>
      <c r="AQ251" s="510"/>
      <c r="AR251" s="510"/>
      <c r="AS251" s="510"/>
      <c r="AT251" s="510"/>
      <c r="AU251" s="510"/>
      <c r="AV251" s="510"/>
      <c r="AW251" s="510">
        <v>1</v>
      </c>
      <c r="AX251" s="510"/>
      <c r="AY251" s="510"/>
      <c r="AZ251" s="510"/>
      <c r="BA251" s="510">
        <v>1</v>
      </c>
      <c r="BB251" s="510"/>
      <c r="BC251" s="510"/>
      <c r="BD251" s="510"/>
      <c r="BE251" s="510"/>
      <c r="BF251" s="511">
        <v>8</v>
      </c>
    </row>
    <row r="252" spans="1:58" x14ac:dyDescent="0.25">
      <c r="A252" s="1697" t="s">
        <v>952</v>
      </c>
      <c r="B252" s="1698"/>
      <c r="C252" s="437">
        <v>0</v>
      </c>
      <c r="D252" s="437">
        <v>0</v>
      </c>
      <c r="E252" s="437">
        <v>0</v>
      </c>
      <c r="F252" s="437">
        <v>3</v>
      </c>
      <c r="G252" s="437">
        <v>1</v>
      </c>
      <c r="H252" s="437">
        <v>8</v>
      </c>
      <c r="I252" s="437">
        <v>0</v>
      </c>
      <c r="J252" s="437">
        <v>10</v>
      </c>
      <c r="K252" s="437">
        <v>0</v>
      </c>
      <c r="L252" s="437">
        <v>1</v>
      </c>
      <c r="M252" s="437">
        <v>0</v>
      </c>
      <c r="N252" s="437">
        <v>0</v>
      </c>
      <c r="O252" s="437">
        <v>5</v>
      </c>
      <c r="P252" s="437">
        <v>0</v>
      </c>
      <c r="Q252" s="437">
        <v>5</v>
      </c>
      <c r="R252" s="437">
        <v>0</v>
      </c>
      <c r="S252" s="437">
        <v>0</v>
      </c>
      <c r="T252" s="437">
        <v>0</v>
      </c>
      <c r="U252" s="437">
        <v>1</v>
      </c>
      <c r="V252" s="437">
        <v>0</v>
      </c>
      <c r="W252" s="437">
        <v>0</v>
      </c>
      <c r="X252" s="437">
        <v>0</v>
      </c>
      <c r="Y252" s="437">
        <v>1</v>
      </c>
      <c r="Z252" s="437">
        <v>0</v>
      </c>
      <c r="AA252" s="437">
        <v>6</v>
      </c>
      <c r="AB252" s="437">
        <v>0</v>
      </c>
      <c r="AC252" s="437">
        <v>4</v>
      </c>
      <c r="AD252" s="437">
        <v>0</v>
      </c>
      <c r="AE252" s="437">
        <v>0</v>
      </c>
      <c r="AF252" s="437">
        <v>0</v>
      </c>
      <c r="AG252" s="437">
        <v>11</v>
      </c>
      <c r="AH252" s="437">
        <v>0</v>
      </c>
      <c r="AI252" s="437">
        <v>0</v>
      </c>
      <c r="AJ252" s="437">
        <v>0</v>
      </c>
      <c r="AK252" s="437">
        <v>1</v>
      </c>
      <c r="AL252" s="437">
        <v>0</v>
      </c>
      <c r="AM252" s="437">
        <v>0</v>
      </c>
      <c r="AN252" s="437">
        <v>0</v>
      </c>
      <c r="AO252" s="437">
        <v>0</v>
      </c>
      <c r="AP252" s="437">
        <v>1</v>
      </c>
      <c r="AQ252" s="437">
        <v>0</v>
      </c>
      <c r="AR252" s="437">
        <v>0</v>
      </c>
      <c r="AS252" s="437">
        <v>0</v>
      </c>
      <c r="AT252" s="437">
        <v>0</v>
      </c>
      <c r="AU252" s="437">
        <v>0</v>
      </c>
      <c r="AV252" s="437">
        <v>0</v>
      </c>
      <c r="AW252" s="437">
        <v>12</v>
      </c>
      <c r="AX252" s="437">
        <v>0</v>
      </c>
      <c r="AY252" s="437">
        <v>0</v>
      </c>
      <c r="AZ252" s="437">
        <v>0</v>
      </c>
      <c r="BA252" s="437">
        <v>12</v>
      </c>
      <c r="BB252" s="437">
        <v>0</v>
      </c>
      <c r="BC252" s="437">
        <v>0</v>
      </c>
      <c r="BD252" s="437">
        <v>0</v>
      </c>
      <c r="BE252" s="437">
        <v>0</v>
      </c>
      <c r="BF252" s="437">
        <v>82</v>
      </c>
    </row>
    <row r="253" spans="1:58" s="435" customFormat="1" ht="15.75" x14ac:dyDescent="0.25">
      <c r="A253" s="1699" t="s">
        <v>468</v>
      </c>
      <c r="B253" s="1700"/>
      <c r="C253" s="440">
        <v>2</v>
      </c>
      <c r="D253" s="440">
        <v>11</v>
      </c>
      <c r="E253" s="440">
        <v>2</v>
      </c>
      <c r="F253" s="440">
        <v>145</v>
      </c>
      <c r="G253" s="440">
        <v>77</v>
      </c>
      <c r="H253" s="440">
        <v>58</v>
      </c>
      <c r="I253" s="440">
        <v>3</v>
      </c>
      <c r="J253" s="440">
        <v>60</v>
      </c>
      <c r="K253" s="440">
        <v>10</v>
      </c>
      <c r="L253" s="440">
        <v>156</v>
      </c>
      <c r="M253" s="440">
        <v>8</v>
      </c>
      <c r="N253" s="440">
        <v>21</v>
      </c>
      <c r="O253" s="440">
        <v>28</v>
      </c>
      <c r="P253" s="440">
        <v>165</v>
      </c>
      <c r="Q253" s="440">
        <v>45</v>
      </c>
      <c r="R253" s="440">
        <v>2</v>
      </c>
      <c r="S253" s="440">
        <v>5</v>
      </c>
      <c r="T253" s="440">
        <v>15</v>
      </c>
      <c r="U253" s="440">
        <v>50</v>
      </c>
      <c r="V253" s="440">
        <v>2</v>
      </c>
      <c r="W253" s="440">
        <v>1</v>
      </c>
      <c r="X253" s="440"/>
      <c r="Y253" s="440">
        <v>32</v>
      </c>
      <c r="Z253" s="440">
        <v>204</v>
      </c>
      <c r="AA253" s="440">
        <v>287</v>
      </c>
      <c r="AB253" s="440">
        <v>4</v>
      </c>
      <c r="AC253" s="440">
        <v>45</v>
      </c>
      <c r="AD253" s="440">
        <v>6</v>
      </c>
      <c r="AE253" s="440">
        <v>12</v>
      </c>
      <c r="AF253" s="440">
        <v>1</v>
      </c>
      <c r="AG253" s="440">
        <v>134</v>
      </c>
      <c r="AH253" s="440">
        <v>13</v>
      </c>
      <c r="AI253" s="440">
        <v>11</v>
      </c>
      <c r="AJ253" s="440">
        <v>25</v>
      </c>
      <c r="AK253" s="440">
        <v>6</v>
      </c>
      <c r="AL253" s="440">
        <v>49</v>
      </c>
      <c r="AM253" s="440">
        <v>287</v>
      </c>
      <c r="AN253" s="440">
        <v>55</v>
      </c>
      <c r="AO253" s="440">
        <v>3</v>
      </c>
      <c r="AP253" s="440">
        <v>113</v>
      </c>
      <c r="AQ253" s="440">
        <v>19</v>
      </c>
      <c r="AR253" s="440"/>
      <c r="AS253" s="440"/>
      <c r="AT253" s="440">
        <v>955</v>
      </c>
      <c r="AU253" s="440">
        <v>135</v>
      </c>
      <c r="AV253" s="440"/>
      <c r="AW253" s="440">
        <v>85</v>
      </c>
      <c r="AX253" s="440">
        <v>84</v>
      </c>
      <c r="AY253" s="440">
        <v>2</v>
      </c>
      <c r="AZ253" s="440">
        <v>6</v>
      </c>
      <c r="BA253" s="440">
        <v>167</v>
      </c>
      <c r="BB253" s="440">
        <v>219</v>
      </c>
      <c r="BC253" s="440">
        <v>1</v>
      </c>
      <c r="BD253" s="440">
        <v>9</v>
      </c>
      <c r="BE253" s="440">
        <v>1</v>
      </c>
      <c r="BF253" s="441">
        <v>3836</v>
      </c>
    </row>
    <row r="254" spans="1:58" s="435" customFormat="1" ht="15.75" x14ac:dyDescent="0.25">
      <c r="A254" s="508" t="s">
        <v>1</v>
      </c>
      <c r="B254" s="509" t="s">
        <v>953</v>
      </c>
      <c r="C254" s="510"/>
      <c r="D254" s="510"/>
      <c r="E254" s="510"/>
      <c r="F254" s="510"/>
      <c r="G254" s="510"/>
      <c r="H254" s="510"/>
      <c r="I254" s="510"/>
      <c r="J254" s="510"/>
      <c r="K254" s="510"/>
      <c r="L254" s="510"/>
      <c r="M254" s="510"/>
      <c r="N254" s="510"/>
      <c r="O254" s="510"/>
      <c r="P254" s="510"/>
      <c r="Q254" s="510"/>
      <c r="R254" s="510"/>
      <c r="S254" s="510"/>
      <c r="T254" s="510"/>
      <c r="U254" s="510"/>
      <c r="V254" s="510"/>
      <c r="W254" s="510"/>
      <c r="X254" s="510"/>
      <c r="Y254" s="510"/>
      <c r="Z254" s="510">
        <v>1</v>
      </c>
      <c r="AA254" s="510"/>
      <c r="AB254" s="510"/>
      <c r="AC254" s="510"/>
      <c r="AD254" s="510"/>
      <c r="AE254" s="510"/>
      <c r="AF254" s="510"/>
      <c r="AG254" s="510"/>
      <c r="AH254" s="510"/>
      <c r="AI254" s="510"/>
      <c r="AJ254" s="510"/>
      <c r="AK254" s="510"/>
      <c r="AL254" s="510"/>
      <c r="AM254" s="510"/>
      <c r="AN254" s="510"/>
      <c r="AO254" s="510"/>
      <c r="AP254" s="510"/>
      <c r="AQ254" s="510"/>
      <c r="AR254" s="510"/>
      <c r="AS254" s="510"/>
      <c r="AT254" s="510"/>
      <c r="AU254" s="510"/>
      <c r="AV254" s="510"/>
      <c r="AW254" s="510"/>
      <c r="AX254" s="510"/>
      <c r="AY254" s="510"/>
      <c r="AZ254" s="510"/>
      <c r="BA254" s="510"/>
      <c r="BB254" s="510"/>
      <c r="BC254" s="510"/>
      <c r="BD254" s="510"/>
      <c r="BE254" s="510"/>
      <c r="BF254" s="511">
        <v>1</v>
      </c>
    </row>
    <row r="255" spans="1:58" x14ac:dyDescent="0.25">
      <c r="A255" s="508" t="s">
        <v>1</v>
      </c>
      <c r="B255" s="509" t="s">
        <v>842</v>
      </c>
      <c r="C255" s="510"/>
      <c r="D255" s="510"/>
      <c r="E255" s="510"/>
      <c r="F255" s="510"/>
      <c r="G255" s="510"/>
      <c r="H255" s="510"/>
      <c r="I255" s="510"/>
      <c r="J255" s="510"/>
      <c r="K255" s="510"/>
      <c r="L255" s="510"/>
      <c r="M255" s="510">
        <v>1</v>
      </c>
      <c r="N255" s="510"/>
      <c r="O255" s="510"/>
      <c r="P255" s="510"/>
      <c r="Q255" s="510"/>
      <c r="R255" s="510"/>
      <c r="S255" s="510"/>
      <c r="T255" s="510"/>
      <c r="U255" s="510"/>
      <c r="V255" s="510"/>
      <c r="W255" s="510"/>
      <c r="X255" s="510"/>
      <c r="Y255" s="510"/>
      <c r="Z255" s="510"/>
      <c r="AA255" s="510"/>
      <c r="AB255" s="510"/>
      <c r="AC255" s="510">
        <v>1</v>
      </c>
      <c r="AD255" s="510"/>
      <c r="AE255" s="510"/>
      <c r="AF255" s="510"/>
      <c r="AG255" s="510"/>
      <c r="AH255" s="510"/>
      <c r="AI255" s="510"/>
      <c r="AJ255" s="510"/>
      <c r="AK255" s="510"/>
      <c r="AL255" s="510"/>
      <c r="AM255" s="510"/>
      <c r="AN255" s="510"/>
      <c r="AO255" s="510"/>
      <c r="AP255" s="510"/>
      <c r="AQ255" s="510"/>
      <c r="AR255" s="510"/>
      <c r="AS255" s="510"/>
      <c r="AT255" s="510">
        <v>1</v>
      </c>
      <c r="AU255" s="510"/>
      <c r="AV255" s="510">
        <v>1</v>
      </c>
      <c r="AW255" s="510"/>
      <c r="AX255" s="510"/>
      <c r="AY255" s="510"/>
      <c r="AZ255" s="510"/>
      <c r="BA255" s="510"/>
      <c r="BB255" s="510"/>
      <c r="BC255" s="510"/>
      <c r="BD255" s="510">
        <v>1</v>
      </c>
      <c r="BE255" s="510"/>
      <c r="BF255" s="511">
        <v>5</v>
      </c>
    </row>
    <row r="256" spans="1:58" x14ac:dyDescent="0.25">
      <c r="A256" s="1697" t="s">
        <v>954</v>
      </c>
      <c r="B256" s="1698"/>
      <c r="C256" s="437">
        <v>0</v>
      </c>
      <c r="D256" s="437">
        <v>0</v>
      </c>
      <c r="E256" s="437">
        <v>0</v>
      </c>
      <c r="F256" s="437">
        <v>0</v>
      </c>
      <c r="G256" s="437">
        <v>0</v>
      </c>
      <c r="H256" s="437">
        <v>0</v>
      </c>
      <c r="I256" s="437">
        <v>0</v>
      </c>
      <c r="J256" s="437">
        <v>0</v>
      </c>
      <c r="K256" s="437">
        <v>0</v>
      </c>
      <c r="L256" s="437">
        <v>0</v>
      </c>
      <c r="M256" s="437">
        <v>1</v>
      </c>
      <c r="N256" s="437">
        <v>0</v>
      </c>
      <c r="O256" s="437">
        <v>0</v>
      </c>
      <c r="P256" s="437">
        <v>0</v>
      </c>
      <c r="Q256" s="437">
        <v>0</v>
      </c>
      <c r="R256" s="437">
        <v>0</v>
      </c>
      <c r="S256" s="437">
        <v>0</v>
      </c>
      <c r="T256" s="437">
        <v>0</v>
      </c>
      <c r="U256" s="437">
        <v>0</v>
      </c>
      <c r="V256" s="437">
        <v>0</v>
      </c>
      <c r="W256" s="437">
        <v>0</v>
      </c>
      <c r="X256" s="437">
        <v>0</v>
      </c>
      <c r="Y256" s="437">
        <v>0</v>
      </c>
      <c r="Z256" s="437">
        <v>1</v>
      </c>
      <c r="AA256" s="437">
        <v>0</v>
      </c>
      <c r="AB256" s="437">
        <v>0</v>
      </c>
      <c r="AC256" s="437">
        <v>1</v>
      </c>
      <c r="AD256" s="437">
        <v>0</v>
      </c>
      <c r="AE256" s="437">
        <v>0</v>
      </c>
      <c r="AF256" s="437">
        <v>0</v>
      </c>
      <c r="AG256" s="437">
        <v>0</v>
      </c>
      <c r="AH256" s="437">
        <v>0</v>
      </c>
      <c r="AI256" s="437">
        <v>0</v>
      </c>
      <c r="AJ256" s="437">
        <v>0</v>
      </c>
      <c r="AK256" s="437">
        <v>0</v>
      </c>
      <c r="AL256" s="437">
        <v>0</v>
      </c>
      <c r="AM256" s="437">
        <v>0</v>
      </c>
      <c r="AN256" s="437">
        <v>0</v>
      </c>
      <c r="AO256" s="437">
        <v>0</v>
      </c>
      <c r="AP256" s="437">
        <v>0</v>
      </c>
      <c r="AQ256" s="437">
        <v>0</v>
      </c>
      <c r="AR256" s="437">
        <v>0</v>
      </c>
      <c r="AS256" s="437">
        <v>0</v>
      </c>
      <c r="AT256" s="437">
        <v>1</v>
      </c>
      <c r="AU256" s="437">
        <v>0</v>
      </c>
      <c r="AV256" s="437">
        <v>1</v>
      </c>
      <c r="AW256" s="437">
        <v>0</v>
      </c>
      <c r="AX256" s="437">
        <v>0</v>
      </c>
      <c r="AY256" s="437">
        <v>0</v>
      </c>
      <c r="AZ256" s="437">
        <v>0</v>
      </c>
      <c r="BA256" s="437">
        <v>0</v>
      </c>
      <c r="BB256" s="437">
        <v>0</v>
      </c>
      <c r="BC256" s="437">
        <v>0</v>
      </c>
      <c r="BD256" s="437">
        <v>1</v>
      </c>
      <c r="BE256" s="437">
        <v>0</v>
      </c>
      <c r="BF256" s="437">
        <v>6</v>
      </c>
    </row>
    <row r="257" spans="1:58" x14ac:dyDescent="0.25">
      <c r="A257" s="508" t="s">
        <v>1</v>
      </c>
      <c r="B257" s="509" t="s">
        <v>721</v>
      </c>
      <c r="C257" s="510"/>
      <c r="D257" s="510"/>
      <c r="E257" s="510"/>
      <c r="F257" s="510"/>
      <c r="G257" s="510"/>
      <c r="H257" s="510"/>
      <c r="I257" s="510"/>
      <c r="J257" s="510"/>
      <c r="K257" s="510"/>
      <c r="L257" s="510"/>
      <c r="M257" s="510"/>
      <c r="N257" s="510"/>
      <c r="O257" s="510"/>
      <c r="P257" s="510"/>
      <c r="Q257" s="510"/>
      <c r="R257" s="510"/>
      <c r="S257" s="510"/>
      <c r="T257" s="510"/>
      <c r="U257" s="510"/>
      <c r="V257" s="510"/>
      <c r="W257" s="510"/>
      <c r="X257" s="510"/>
      <c r="Y257" s="510"/>
      <c r="Z257" s="510"/>
      <c r="AA257" s="510"/>
      <c r="AB257" s="510"/>
      <c r="AC257" s="510"/>
      <c r="AD257" s="510"/>
      <c r="AE257" s="510"/>
      <c r="AF257" s="510"/>
      <c r="AG257" s="510"/>
      <c r="AH257" s="510"/>
      <c r="AI257" s="510"/>
      <c r="AJ257" s="510"/>
      <c r="AK257" s="510"/>
      <c r="AL257" s="510"/>
      <c r="AM257" s="510">
        <v>4</v>
      </c>
      <c r="AN257" s="510"/>
      <c r="AO257" s="510"/>
      <c r="AP257" s="510"/>
      <c r="AQ257" s="510"/>
      <c r="AR257" s="510"/>
      <c r="AS257" s="510"/>
      <c r="AT257" s="510"/>
      <c r="AU257" s="510"/>
      <c r="AV257" s="510"/>
      <c r="AW257" s="510"/>
      <c r="AX257" s="510"/>
      <c r="AY257" s="510"/>
      <c r="AZ257" s="510"/>
      <c r="BA257" s="510"/>
      <c r="BB257" s="510"/>
      <c r="BC257" s="510"/>
      <c r="BD257" s="510"/>
      <c r="BE257" s="510"/>
      <c r="BF257" s="511">
        <v>4</v>
      </c>
    </row>
    <row r="258" spans="1:58" s="434" customFormat="1" x14ac:dyDescent="0.25">
      <c r="A258" s="1697" t="s">
        <v>955</v>
      </c>
      <c r="B258" s="1698"/>
      <c r="C258" s="437">
        <v>0</v>
      </c>
      <c r="D258" s="437">
        <v>0</v>
      </c>
      <c r="E258" s="437">
        <v>0</v>
      </c>
      <c r="F258" s="437">
        <v>0</v>
      </c>
      <c r="G258" s="437">
        <v>0</v>
      </c>
      <c r="H258" s="437">
        <v>0</v>
      </c>
      <c r="I258" s="437">
        <v>0</v>
      </c>
      <c r="J258" s="437">
        <v>0</v>
      </c>
      <c r="K258" s="437">
        <v>0</v>
      </c>
      <c r="L258" s="437">
        <v>0</v>
      </c>
      <c r="M258" s="437">
        <v>0</v>
      </c>
      <c r="N258" s="437">
        <v>0</v>
      </c>
      <c r="O258" s="437">
        <v>0</v>
      </c>
      <c r="P258" s="437">
        <v>0</v>
      </c>
      <c r="Q258" s="437">
        <v>0</v>
      </c>
      <c r="R258" s="437">
        <v>0</v>
      </c>
      <c r="S258" s="437">
        <v>0</v>
      </c>
      <c r="T258" s="437">
        <v>0</v>
      </c>
      <c r="U258" s="437">
        <v>0</v>
      </c>
      <c r="V258" s="437">
        <v>0</v>
      </c>
      <c r="W258" s="437">
        <v>0</v>
      </c>
      <c r="X258" s="437">
        <v>0</v>
      </c>
      <c r="Y258" s="437">
        <v>0</v>
      </c>
      <c r="Z258" s="437">
        <v>0</v>
      </c>
      <c r="AA258" s="437">
        <v>0</v>
      </c>
      <c r="AB258" s="437">
        <v>0</v>
      </c>
      <c r="AC258" s="437">
        <v>0</v>
      </c>
      <c r="AD258" s="437">
        <v>0</v>
      </c>
      <c r="AE258" s="437">
        <v>0</v>
      </c>
      <c r="AF258" s="437">
        <v>0</v>
      </c>
      <c r="AG258" s="437">
        <v>0</v>
      </c>
      <c r="AH258" s="437">
        <v>0</v>
      </c>
      <c r="AI258" s="437">
        <v>0</v>
      </c>
      <c r="AJ258" s="437">
        <v>0</v>
      </c>
      <c r="AK258" s="437">
        <v>0</v>
      </c>
      <c r="AL258" s="437">
        <v>0</v>
      </c>
      <c r="AM258" s="437">
        <v>4</v>
      </c>
      <c r="AN258" s="437">
        <v>0</v>
      </c>
      <c r="AO258" s="437">
        <v>0</v>
      </c>
      <c r="AP258" s="437">
        <v>0</v>
      </c>
      <c r="AQ258" s="437">
        <v>0</v>
      </c>
      <c r="AR258" s="437">
        <v>0</v>
      </c>
      <c r="AS258" s="437">
        <v>0</v>
      </c>
      <c r="AT258" s="437">
        <v>0</v>
      </c>
      <c r="AU258" s="437">
        <v>0</v>
      </c>
      <c r="AV258" s="437">
        <v>0</v>
      </c>
      <c r="AW258" s="437">
        <v>0</v>
      </c>
      <c r="AX258" s="437">
        <v>0</v>
      </c>
      <c r="AY258" s="437">
        <v>0</v>
      </c>
      <c r="AZ258" s="437">
        <v>0</v>
      </c>
      <c r="BA258" s="437">
        <v>0</v>
      </c>
      <c r="BB258" s="437">
        <v>0</v>
      </c>
      <c r="BC258" s="437">
        <v>0</v>
      </c>
      <c r="BD258" s="437">
        <v>0</v>
      </c>
      <c r="BE258" s="437">
        <v>0</v>
      </c>
      <c r="BF258" s="437">
        <v>4</v>
      </c>
    </row>
    <row r="259" spans="1:58" s="442" customFormat="1" x14ac:dyDescent="0.25">
      <c r="A259" s="512" t="s">
        <v>1</v>
      </c>
      <c r="B259" s="513" t="s">
        <v>19</v>
      </c>
      <c r="C259" s="510"/>
      <c r="D259" s="510"/>
      <c r="E259" s="510"/>
      <c r="F259" s="510"/>
      <c r="G259" s="510"/>
      <c r="H259" s="510"/>
      <c r="I259" s="510"/>
      <c r="J259" s="510"/>
      <c r="K259" s="510"/>
      <c r="L259" s="510"/>
      <c r="M259" s="510"/>
      <c r="N259" s="510"/>
      <c r="O259" s="510"/>
      <c r="P259" s="510"/>
      <c r="Q259" s="510"/>
      <c r="R259" s="510"/>
      <c r="S259" s="510"/>
      <c r="T259" s="510"/>
      <c r="U259" s="510"/>
      <c r="V259" s="510"/>
      <c r="W259" s="510"/>
      <c r="X259" s="510"/>
      <c r="Y259" s="510"/>
      <c r="Z259" s="510"/>
      <c r="AA259" s="510"/>
      <c r="AB259" s="510"/>
      <c r="AC259" s="510"/>
      <c r="AD259" s="510"/>
      <c r="AE259" s="510"/>
      <c r="AF259" s="510"/>
      <c r="AG259" s="510"/>
      <c r="AH259" s="510"/>
      <c r="AI259" s="510"/>
      <c r="AJ259" s="510"/>
      <c r="AK259" s="510"/>
      <c r="AL259" s="510"/>
      <c r="AM259" s="510"/>
      <c r="AN259" s="510"/>
      <c r="AO259" s="510"/>
      <c r="AP259" s="510"/>
      <c r="AQ259" s="510"/>
      <c r="AR259" s="510"/>
      <c r="AS259" s="510"/>
      <c r="AT259" s="510">
        <v>10</v>
      </c>
      <c r="AU259" s="510"/>
      <c r="AV259" s="510"/>
      <c r="AW259" s="510"/>
      <c r="AX259" s="510"/>
      <c r="AY259" s="510"/>
      <c r="AZ259" s="510"/>
      <c r="BA259" s="510"/>
      <c r="BB259" s="510"/>
      <c r="BC259" s="510"/>
      <c r="BD259" s="510"/>
      <c r="BE259" s="510"/>
      <c r="BF259" s="511">
        <v>10</v>
      </c>
    </row>
    <row r="260" spans="1:58" s="442" customFormat="1" x14ac:dyDescent="0.25">
      <c r="A260" s="1697" t="s">
        <v>956</v>
      </c>
      <c r="B260" s="1698"/>
      <c r="C260" s="437">
        <v>0</v>
      </c>
      <c r="D260" s="437">
        <v>0</v>
      </c>
      <c r="E260" s="437">
        <v>0</v>
      </c>
      <c r="F260" s="437">
        <v>0</v>
      </c>
      <c r="G260" s="437">
        <v>0</v>
      </c>
      <c r="H260" s="437">
        <v>0</v>
      </c>
      <c r="I260" s="437">
        <v>0</v>
      </c>
      <c r="J260" s="437">
        <v>0</v>
      </c>
      <c r="K260" s="437">
        <v>0</v>
      </c>
      <c r="L260" s="437">
        <v>0</v>
      </c>
      <c r="M260" s="437">
        <v>0</v>
      </c>
      <c r="N260" s="437">
        <v>0</v>
      </c>
      <c r="O260" s="437">
        <v>0</v>
      </c>
      <c r="P260" s="437">
        <v>0</v>
      </c>
      <c r="Q260" s="437">
        <v>0</v>
      </c>
      <c r="R260" s="437">
        <v>0</v>
      </c>
      <c r="S260" s="437">
        <v>0</v>
      </c>
      <c r="T260" s="437">
        <v>0</v>
      </c>
      <c r="U260" s="437">
        <v>0</v>
      </c>
      <c r="V260" s="437">
        <v>0</v>
      </c>
      <c r="W260" s="437">
        <v>0</v>
      </c>
      <c r="X260" s="437">
        <v>0</v>
      </c>
      <c r="Y260" s="437">
        <v>0</v>
      </c>
      <c r="Z260" s="437">
        <v>0</v>
      </c>
      <c r="AA260" s="437">
        <v>0</v>
      </c>
      <c r="AB260" s="437">
        <v>0</v>
      </c>
      <c r="AC260" s="437">
        <v>0</v>
      </c>
      <c r="AD260" s="437">
        <v>0</v>
      </c>
      <c r="AE260" s="437">
        <v>0</v>
      </c>
      <c r="AF260" s="437">
        <v>0</v>
      </c>
      <c r="AG260" s="437">
        <v>0</v>
      </c>
      <c r="AH260" s="437">
        <v>0</v>
      </c>
      <c r="AI260" s="437">
        <v>0</v>
      </c>
      <c r="AJ260" s="437">
        <v>0</v>
      </c>
      <c r="AK260" s="437">
        <v>0</v>
      </c>
      <c r="AL260" s="437">
        <v>0</v>
      </c>
      <c r="AM260" s="437">
        <v>0</v>
      </c>
      <c r="AN260" s="437">
        <v>0</v>
      </c>
      <c r="AO260" s="437">
        <v>0</v>
      </c>
      <c r="AP260" s="437">
        <v>0</v>
      </c>
      <c r="AQ260" s="437">
        <v>0</v>
      </c>
      <c r="AR260" s="437">
        <v>0</v>
      </c>
      <c r="AS260" s="437">
        <v>0</v>
      </c>
      <c r="AT260" s="437">
        <v>10</v>
      </c>
      <c r="AU260" s="437">
        <v>0</v>
      </c>
      <c r="AV260" s="437">
        <v>0</v>
      </c>
      <c r="AW260" s="437">
        <v>0</v>
      </c>
      <c r="AX260" s="437">
        <v>0</v>
      </c>
      <c r="AY260" s="437">
        <v>0</v>
      </c>
      <c r="AZ260" s="437">
        <v>0</v>
      </c>
      <c r="BA260" s="437">
        <v>0</v>
      </c>
      <c r="BB260" s="437">
        <v>0</v>
      </c>
      <c r="BC260" s="437">
        <v>0</v>
      </c>
      <c r="BD260" s="437">
        <v>0</v>
      </c>
      <c r="BE260" s="437">
        <v>0</v>
      </c>
      <c r="BF260" s="437">
        <v>10</v>
      </c>
    </row>
    <row r="261" spans="1:58" x14ac:dyDescent="0.25">
      <c r="A261" s="508" t="s">
        <v>1</v>
      </c>
      <c r="B261" s="509" t="s">
        <v>13</v>
      </c>
      <c r="C261" s="510"/>
      <c r="D261" s="510"/>
      <c r="E261" s="510"/>
      <c r="F261" s="510"/>
      <c r="G261" s="510"/>
      <c r="H261" s="510"/>
      <c r="I261" s="510"/>
      <c r="J261" s="510"/>
      <c r="K261" s="510"/>
      <c r="L261" s="510"/>
      <c r="M261" s="510"/>
      <c r="N261" s="510"/>
      <c r="O261" s="510"/>
      <c r="P261" s="510"/>
      <c r="Q261" s="510"/>
      <c r="R261" s="510"/>
      <c r="S261" s="510"/>
      <c r="T261" s="510"/>
      <c r="U261" s="510"/>
      <c r="V261" s="510"/>
      <c r="W261" s="510"/>
      <c r="X261" s="510"/>
      <c r="Y261" s="510"/>
      <c r="Z261" s="510"/>
      <c r="AA261" s="510"/>
      <c r="AB261" s="510"/>
      <c r="AC261" s="510"/>
      <c r="AD261" s="510"/>
      <c r="AE261" s="510"/>
      <c r="AF261" s="510"/>
      <c r="AG261" s="510"/>
      <c r="AH261" s="510"/>
      <c r="AI261" s="510"/>
      <c r="AJ261" s="510"/>
      <c r="AK261" s="510"/>
      <c r="AL261" s="510"/>
      <c r="AM261" s="510">
        <v>1</v>
      </c>
      <c r="AN261" s="510"/>
      <c r="AO261" s="510"/>
      <c r="AP261" s="510"/>
      <c r="AQ261" s="510"/>
      <c r="AR261" s="510"/>
      <c r="AS261" s="510"/>
      <c r="AT261" s="510">
        <v>6</v>
      </c>
      <c r="AU261" s="510"/>
      <c r="AV261" s="510"/>
      <c r="AW261" s="510"/>
      <c r="AX261" s="510"/>
      <c r="AY261" s="510"/>
      <c r="AZ261" s="510"/>
      <c r="BA261" s="510"/>
      <c r="BB261" s="510"/>
      <c r="BC261" s="510"/>
      <c r="BD261" s="510"/>
      <c r="BE261" s="510"/>
      <c r="BF261" s="511">
        <v>7</v>
      </c>
    </row>
    <row r="262" spans="1:58" x14ac:dyDescent="0.25">
      <c r="A262" s="508" t="s">
        <v>1</v>
      </c>
      <c r="B262" s="509" t="s">
        <v>18</v>
      </c>
      <c r="C262" s="510"/>
      <c r="D262" s="510"/>
      <c r="E262" s="510"/>
      <c r="F262" s="510"/>
      <c r="G262" s="510"/>
      <c r="H262" s="510"/>
      <c r="I262" s="510"/>
      <c r="J262" s="510"/>
      <c r="K262" s="510"/>
      <c r="L262" s="510"/>
      <c r="M262" s="510"/>
      <c r="N262" s="510"/>
      <c r="O262" s="510"/>
      <c r="P262" s="510"/>
      <c r="Q262" s="510"/>
      <c r="R262" s="510"/>
      <c r="S262" s="510"/>
      <c r="T262" s="510"/>
      <c r="U262" s="510"/>
      <c r="V262" s="510"/>
      <c r="W262" s="510"/>
      <c r="X262" s="510"/>
      <c r="Y262" s="510"/>
      <c r="Z262" s="510"/>
      <c r="AA262" s="510"/>
      <c r="AB262" s="510"/>
      <c r="AC262" s="510"/>
      <c r="AD262" s="510"/>
      <c r="AE262" s="510"/>
      <c r="AF262" s="510"/>
      <c r="AG262" s="510"/>
      <c r="AH262" s="510"/>
      <c r="AI262" s="510"/>
      <c r="AJ262" s="510"/>
      <c r="AK262" s="510"/>
      <c r="AL262" s="510"/>
      <c r="AM262" s="510"/>
      <c r="AN262" s="510"/>
      <c r="AO262" s="510"/>
      <c r="AP262" s="510"/>
      <c r="AQ262" s="510"/>
      <c r="AR262" s="510"/>
      <c r="AS262" s="510"/>
      <c r="AT262" s="510">
        <v>4</v>
      </c>
      <c r="AU262" s="510"/>
      <c r="AV262" s="510"/>
      <c r="AW262" s="510"/>
      <c r="AX262" s="510"/>
      <c r="AY262" s="510"/>
      <c r="AZ262" s="510"/>
      <c r="BA262" s="510"/>
      <c r="BB262" s="510"/>
      <c r="BC262" s="510"/>
      <c r="BD262" s="510"/>
      <c r="BE262" s="510"/>
      <c r="BF262" s="511">
        <v>4</v>
      </c>
    </row>
    <row r="263" spans="1:58" x14ac:dyDescent="0.25">
      <c r="A263" s="1697" t="s">
        <v>957</v>
      </c>
      <c r="B263" s="1698"/>
      <c r="C263" s="437">
        <v>0</v>
      </c>
      <c r="D263" s="437">
        <v>0</v>
      </c>
      <c r="E263" s="437">
        <v>0</v>
      </c>
      <c r="F263" s="437">
        <v>0</v>
      </c>
      <c r="G263" s="437">
        <v>0</v>
      </c>
      <c r="H263" s="437">
        <v>0</v>
      </c>
      <c r="I263" s="437">
        <v>0</v>
      </c>
      <c r="J263" s="437">
        <v>0</v>
      </c>
      <c r="K263" s="437">
        <v>0</v>
      </c>
      <c r="L263" s="437">
        <v>0</v>
      </c>
      <c r="M263" s="437">
        <v>0</v>
      </c>
      <c r="N263" s="437">
        <v>0</v>
      </c>
      <c r="O263" s="437">
        <v>0</v>
      </c>
      <c r="P263" s="437">
        <v>0</v>
      </c>
      <c r="Q263" s="437">
        <v>0</v>
      </c>
      <c r="R263" s="437">
        <v>0</v>
      </c>
      <c r="S263" s="437">
        <v>0</v>
      </c>
      <c r="T263" s="437">
        <v>0</v>
      </c>
      <c r="U263" s="437">
        <v>0</v>
      </c>
      <c r="V263" s="437">
        <v>0</v>
      </c>
      <c r="W263" s="437">
        <v>0</v>
      </c>
      <c r="X263" s="437">
        <v>0</v>
      </c>
      <c r="Y263" s="437">
        <v>0</v>
      </c>
      <c r="Z263" s="437">
        <v>0</v>
      </c>
      <c r="AA263" s="437">
        <v>0</v>
      </c>
      <c r="AB263" s="437">
        <v>0</v>
      </c>
      <c r="AC263" s="437">
        <v>0</v>
      </c>
      <c r="AD263" s="437">
        <v>0</v>
      </c>
      <c r="AE263" s="437">
        <v>0</v>
      </c>
      <c r="AF263" s="437">
        <v>0</v>
      </c>
      <c r="AG263" s="437">
        <v>0</v>
      </c>
      <c r="AH263" s="437">
        <v>0</v>
      </c>
      <c r="AI263" s="437">
        <v>0</v>
      </c>
      <c r="AJ263" s="437">
        <v>0</v>
      </c>
      <c r="AK263" s="437">
        <v>0</v>
      </c>
      <c r="AL263" s="437">
        <v>0</v>
      </c>
      <c r="AM263" s="437">
        <v>1</v>
      </c>
      <c r="AN263" s="437">
        <v>0</v>
      </c>
      <c r="AO263" s="437">
        <v>0</v>
      </c>
      <c r="AP263" s="437">
        <v>0</v>
      </c>
      <c r="AQ263" s="437">
        <v>0</v>
      </c>
      <c r="AR263" s="437">
        <v>0</v>
      </c>
      <c r="AS263" s="437">
        <v>0</v>
      </c>
      <c r="AT263" s="437">
        <v>10</v>
      </c>
      <c r="AU263" s="437">
        <v>0</v>
      </c>
      <c r="AV263" s="437">
        <v>0</v>
      </c>
      <c r="AW263" s="437">
        <v>0</v>
      </c>
      <c r="AX263" s="437">
        <v>0</v>
      </c>
      <c r="AY263" s="437">
        <v>0</v>
      </c>
      <c r="AZ263" s="437">
        <v>0</v>
      </c>
      <c r="BA263" s="437">
        <v>0</v>
      </c>
      <c r="BB263" s="437">
        <v>0</v>
      </c>
      <c r="BC263" s="437">
        <v>0</v>
      </c>
      <c r="BD263" s="437">
        <v>0</v>
      </c>
      <c r="BE263" s="437">
        <v>0</v>
      </c>
      <c r="BF263" s="437">
        <v>11</v>
      </c>
    </row>
    <row r="264" spans="1:58" x14ac:dyDescent="0.25">
      <c r="A264" s="508" t="s">
        <v>1</v>
      </c>
      <c r="B264" s="509" t="s">
        <v>6</v>
      </c>
      <c r="C264" s="510"/>
      <c r="D264" s="510"/>
      <c r="E264" s="510"/>
      <c r="F264" s="510"/>
      <c r="G264" s="510"/>
      <c r="H264" s="510"/>
      <c r="I264" s="510"/>
      <c r="J264" s="510"/>
      <c r="K264" s="510"/>
      <c r="L264" s="510">
        <v>1</v>
      </c>
      <c r="M264" s="510"/>
      <c r="N264" s="510"/>
      <c r="O264" s="510"/>
      <c r="P264" s="510">
        <v>1</v>
      </c>
      <c r="Q264" s="510"/>
      <c r="R264" s="510"/>
      <c r="S264" s="510"/>
      <c r="T264" s="510"/>
      <c r="U264" s="510"/>
      <c r="V264" s="510"/>
      <c r="W264" s="510"/>
      <c r="X264" s="510"/>
      <c r="Y264" s="510"/>
      <c r="Z264" s="510"/>
      <c r="AA264" s="510">
        <v>1</v>
      </c>
      <c r="AB264" s="510"/>
      <c r="AC264" s="510"/>
      <c r="AD264" s="510"/>
      <c r="AE264" s="510"/>
      <c r="AF264" s="510"/>
      <c r="AG264" s="510"/>
      <c r="AH264" s="510"/>
      <c r="AI264" s="510"/>
      <c r="AJ264" s="510"/>
      <c r="AK264" s="510"/>
      <c r="AL264" s="510"/>
      <c r="AM264" s="510"/>
      <c r="AN264" s="510"/>
      <c r="AO264" s="510"/>
      <c r="AP264" s="510"/>
      <c r="AQ264" s="510"/>
      <c r="AR264" s="510"/>
      <c r="AS264" s="510"/>
      <c r="AT264" s="510"/>
      <c r="AU264" s="510"/>
      <c r="AV264" s="510"/>
      <c r="AW264" s="510"/>
      <c r="AX264" s="510"/>
      <c r="AY264" s="510"/>
      <c r="AZ264" s="510"/>
      <c r="BA264" s="510"/>
      <c r="BB264" s="510">
        <v>1</v>
      </c>
      <c r="BC264" s="510"/>
      <c r="BD264" s="510"/>
      <c r="BE264" s="510"/>
      <c r="BF264" s="511">
        <v>4</v>
      </c>
    </row>
    <row r="265" spans="1:58" x14ac:dyDescent="0.25">
      <c r="A265" s="508" t="s">
        <v>1</v>
      </c>
      <c r="B265" s="509" t="s">
        <v>22</v>
      </c>
      <c r="C265" s="510"/>
      <c r="D265" s="510"/>
      <c r="E265" s="510"/>
      <c r="F265" s="510"/>
      <c r="G265" s="510">
        <v>1</v>
      </c>
      <c r="H265" s="510"/>
      <c r="I265" s="510"/>
      <c r="J265" s="510"/>
      <c r="K265" s="510"/>
      <c r="L265" s="510"/>
      <c r="M265" s="510"/>
      <c r="N265" s="510"/>
      <c r="O265" s="510"/>
      <c r="P265" s="510">
        <v>2</v>
      </c>
      <c r="Q265" s="510"/>
      <c r="R265" s="510"/>
      <c r="S265" s="510"/>
      <c r="T265" s="510"/>
      <c r="U265" s="510"/>
      <c r="V265" s="510"/>
      <c r="W265" s="510"/>
      <c r="X265" s="510"/>
      <c r="Y265" s="510"/>
      <c r="Z265" s="510">
        <v>3</v>
      </c>
      <c r="AA265" s="510">
        <v>1</v>
      </c>
      <c r="AB265" s="510"/>
      <c r="AC265" s="510"/>
      <c r="AD265" s="510"/>
      <c r="AE265" s="510"/>
      <c r="AF265" s="510"/>
      <c r="AG265" s="510"/>
      <c r="AH265" s="510"/>
      <c r="AI265" s="510"/>
      <c r="AJ265" s="510"/>
      <c r="AK265" s="510"/>
      <c r="AL265" s="510">
        <v>1</v>
      </c>
      <c r="AM265" s="510"/>
      <c r="AN265" s="510">
        <v>1</v>
      </c>
      <c r="AO265" s="510"/>
      <c r="AP265" s="510">
        <v>1</v>
      </c>
      <c r="AQ265" s="510"/>
      <c r="AR265" s="510"/>
      <c r="AS265" s="510"/>
      <c r="AT265" s="510"/>
      <c r="AU265" s="510">
        <v>2</v>
      </c>
      <c r="AV265" s="510"/>
      <c r="AW265" s="510"/>
      <c r="AX265" s="510">
        <v>1</v>
      </c>
      <c r="AY265" s="510"/>
      <c r="AZ265" s="510"/>
      <c r="BA265" s="510"/>
      <c r="BB265" s="510">
        <v>4</v>
      </c>
      <c r="BC265" s="510"/>
      <c r="BD265" s="510"/>
      <c r="BE265" s="510"/>
      <c r="BF265" s="511">
        <v>17</v>
      </c>
    </row>
    <row r="266" spans="1:58" s="434" customFormat="1" x14ac:dyDescent="0.25">
      <c r="A266" s="1697" t="s">
        <v>958</v>
      </c>
      <c r="B266" s="1698"/>
      <c r="C266" s="437">
        <v>0</v>
      </c>
      <c r="D266" s="437">
        <v>0</v>
      </c>
      <c r="E266" s="437">
        <v>0</v>
      </c>
      <c r="F266" s="437">
        <v>0</v>
      </c>
      <c r="G266" s="437">
        <v>1</v>
      </c>
      <c r="H266" s="437">
        <v>0</v>
      </c>
      <c r="I266" s="437">
        <v>0</v>
      </c>
      <c r="J266" s="437">
        <v>0</v>
      </c>
      <c r="K266" s="437">
        <v>0</v>
      </c>
      <c r="L266" s="437">
        <v>1</v>
      </c>
      <c r="M266" s="437">
        <v>0</v>
      </c>
      <c r="N266" s="437">
        <v>0</v>
      </c>
      <c r="O266" s="437">
        <v>0</v>
      </c>
      <c r="P266" s="437">
        <v>3</v>
      </c>
      <c r="Q266" s="437">
        <v>0</v>
      </c>
      <c r="R266" s="437">
        <v>0</v>
      </c>
      <c r="S266" s="437">
        <v>0</v>
      </c>
      <c r="T266" s="437">
        <v>0</v>
      </c>
      <c r="U266" s="437">
        <v>0</v>
      </c>
      <c r="V266" s="437">
        <v>0</v>
      </c>
      <c r="W266" s="437">
        <v>0</v>
      </c>
      <c r="X266" s="437">
        <v>0</v>
      </c>
      <c r="Y266" s="437">
        <v>0</v>
      </c>
      <c r="Z266" s="437">
        <v>3</v>
      </c>
      <c r="AA266" s="437">
        <v>2</v>
      </c>
      <c r="AB266" s="437">
        <v>0</v>
      </c>
      <c r="AC266" s="437">
        <v>0</v>
      </c>
      <c r="AD266" s="437">
        <v>0</v>
      </c>
      <c r="AE266" s="437">
        <v>0</v>
      </c>
      <c r="AF266" s="437">
        <v>0</v>
      </c>
      <c r="AG266" s="437">
        <v>0</v>
      </c>
      <c r="AH266" s="437">
        <v>0</v>
      </c>
      <c r="AI266" s="437">
        <v>0</v>
      </c>
      <c r="AJ266" s="437">
        <v>0</v>
      </c>
      <c r="AK266" s="437">
        <v>0</v>
      </c>
      <c r="AL266" s="437">
        <v>1</v>
      </c>
      <c r="AM266" s="437">
        <v>0</v>
      </c>
      <c r="AN266" s="437">
        <v>1</v>
      </c>
      <c r="AO266" s="437">
        <v>0</v>
      </c>
      <c r="AP266" s="437">
        <v>1</v>
      </c>
      <c r="AQ266" s="437">
        <v>0</v>
      </c>
      <c r="AR266" s="437">
        <v>0</v>
      </c>
      <c r="AS266" s="437">
        <v>0</v>
      </c>
      <c r="AT266" s="437">
        <v>0</v>
      </c>
      <c r="AU266" s="437">
        <v>2</v>
      </c>
      <c r="AV266" s="437">
        <v>0</v>
      </c>
      <c r="AW266" s="437">
        <v>0</v>
      </c>
      <c r="AX266" s="437">
        <v>1</v>
      </c>
      <c r="AY266" s="437">
        <v>0</v>
      </c>
      <c r="AZ266" s="437">
        <v>0</v>
      </c>
      <c r="BA266" s="437">
        <v>0</v>
      </c>
      <c r="BB266" s="437">
        <v>5</v>
      </c>
      <c r="BC266" s="437">
        <v>0</v>
      </c>
      <c r="BD266" s="437">
        <v>0</v>
      </c>
      <c r="BE266" s="437">
        <v>0</v>
      </c>
      <c r="BF266" s="437">
        <v>21</v>
      </c>
    </row>
    <row r="267" spans="1:58" x14ac:dyDescent="0.25">
      <c r="A267" s="508" t="s">
        <v>1</v>
      </c>
      <c r="B267" s="509" t="s">
        <v>20</v>
      </c>
      <c r="C267" s="510"/>
      <c r="D267" s="510"/>
      <c r="E267" s="510"/>
      <c r="F267" s="510"/>
      <c r="G267" s="510">
        <v>1</v>
      </c>
      <c r="H267" s="510"/>
      <c r="I267" s="510"/>
      <c r="J267" s="510"/>
      <c r="K267" s="510"/>
      <c r="L267" s="510"/>
      <c r="M267" s="510"/>
      <c r="N267" s="510"/>
      <c r="O267" s="510"/>
      <c r="P267" s="510"/>
      <c r="Q267" s="510"/>
      <c r="R267" s="510"/>
      <c r="S267" s="510"/>
      <c r="T267" s="510"/>
      <c r="U267" s="510"/>
      <c r="V267" s="510"/>
      <c r="W267" s="510"/>
      <c r="X267" s="510"/>
      <c r="Y267" s="510"/>
      <c r="Z267" s="510">
        <v>1</v>
      </c>
      <c r="AA267" s="510"/>
      <c r="AB267" s="510"/>
      <c r="AC267" s="510"/>
      <c r="AD267" s="510"/>
      <c r="AE267" s="510"/>
      <c r="AF267" s="510"/>
      <c r="AG267" s="510"/>
      <c r="AH267" s="510"/>
      <c r="AI267" s="510"/>
      <c r="AJ267" s="510"/>
      <c r="AK267" s="510"/>
      <c r="AL267" s="510"/>
      <c r="AM267" s="510"/>
      <c r="AN267" s="510"/>
      <c r="AO267" s="510"/>
      <c r="AP267" s="510"/>
      <c r="AQ267" s="510"/>
      <c r="AR267" s="510"/>
      <c r="AS267" s="510"/>
      <c r="AT267" s="510"/>
      <c r="AU267" s="510">
        <v>1</v>
      </c>
      <c r="AV267" s="510"/>
      <c r="AW267" s="510"/>
      <c r="AX267" s="510"/>
      <c r="AY267" s="510"/>
      <c r="AZ267" s="510"/>
      <c r="BA267" s="510"/>
      <c r="BB267" s="510">
        <v>1</v>
      </c>
      <c r="BC267" s="510"/>
      <c r="BD267" s="510"/>
      <c r="BE267" s="510"/>
      <c r="BF267" s="511">
        <v>4</v>
      </c>
    </row>
    <row r="268" spans="1:58" x14ac:dyDescent="0.25">
      <c r="A268" s="508" t="s">
        <v>1</v>
      </c>
      <c r="B268" s="509" t="s">
        <v>21</v>
      </c>
      <c r="C268" s="510"/>
      <c r="D268" s="510"/>
      <c r="E268" s="510"/>
      <c r="F268" s="510"/>
      <c r="G268" s="510"/>
      <c r="H268" s="510"/>
      <c r="I268" s="510"/>
      <c r="J268" s="510"/>
      <c r="K268" s="510"/>
      <c r="L268" s="510">
        <v>1</v>
      </c>
      <c r="M268" s="510"/>
      <c r="N268" s="510"/>
      <c r="O268" s="510"/>
      <c r="P268" s="510"/>
      <c r="Q268" s="510"/>
      <c r="R268" s="510"/>
      <c r="S268" s="510"/>
      <c r="T268" s="510"/>
      <c r="U268" s="510"/>
      <c r="V268" s="510"/>
      <c r="W268" s="510"/>
      <c r="X268" s="510"/>
      <c r="Y268" s="510"/>
      <c r="Z268" s="510">
        <v>1</v>
      </c>
      <c r="AA268" s="510"/>
      <c r="AB268" s="510"/>
      <c r="AC268" s="510"/>
      <c r="AD268" s="510"/>
      <c r="AE268" s="510"/>
      <c r="AF268" s="510"/>
      <c r="AG268" s="510"/>
      <c r="AH268" s="510"/>
      <c r="AI268" s="510"/>
      <c r="AJ268" s="510"/>
      <c r="AK268" s="510"/>
      <c r="AL268" s="510"/>
      <c r="AM268" s="510"/>
      <c r="AN268" s="510"/>
      <c r="AO268" s="510"/>
      <c r="AP268" s="510"/>
      <c r="AQ268" s="510"/>
      <c r="AR268" s="510"/>
      <c r="AS268" s="510"/>
      <c r="AT268" s="510"/>
      <c r="AU268" s="510">
        <v>2</v>
      </c>
      <c r="AV268" s="510"/>
      <c r="AW268" s="510"/>
      <c r="AX268" s="510"/>
      <c r="AY268" s="510"/>
      <c r="AZ268" s="510"/>
      <c r="BA268" s="510"/>
      <c r="BB268" s="510">
        <v>1</v>
      </c>
      <c r="BC268" s="510"/>
      <c r="BD268" s="510"/>
      <c r="BE268" s="510"/>
      <c r="BF268" s="511">
        <v>5</v>
      </c>
    </row>
    <row r="269" spans="1:58" s="434" customFormat="1" x14ac:dyDescent="0.25">
      <c r="A269" s="1697" t="s">
        <v>857</v>
      </c>
      <c r="B269" s="1698"/>
      <c r="C269" s="437">
        <v>0</v>
      </c>
      <c r="D269" s="437">
        <v>0</v>
      </c>
      <c r="E269" s="437">
        <v>0</v>
      </c>
      <c r="F269" s="437">
        <v>0</v>
      </c>
      <c r="G269" s="437">
        <v>1</v>
      </c>
      <c r="H269" s="437">
        <v>0</v>
      </c>
      <c r="I269" s="437">
        <v>0</v>
      </c>
      <c r="J269" s="437">
        <v>0</v>
      </c>
      <c r="K269" s="437">
        <v>0</v>
      </c>
      <c r="L269" s="437">
        <v>1</v>
      </c>
      <c r="M269" s="437">
        <v>0</v>
      </c>
      <c r="N269" s="437">
        <v>0</v>
      </c>
      <c r="O269" s="437">
        <v>0</v>
      </c>
      <c r="P269" s="437">
        <v>0</v>
      </c>
      <c r="Q269" s="437">
        <v>0</v>
      </c>
      <c r="R269" s="437">
        <v>0</v>
      </c>
      <c r="S269" s="437">
        <v>0</v>
      </c>
      <c r="T269" s="437">
        <v>0</v>
      </c>
      <c r="U269" s="437">
        <v>0</v>
      </c>
      <c r="V269" s="437">
        <v>0</v>
      </c>
      <c r="W269" s="437">
        <v>0</v>
      </c>
      <c r="X269" s="437">
        <v>0</v>
      </c>
      <c r="Y269" s="437">
        <v>0</v>
      </c>
      <c r="Z269" s="437">
        <v>2</v>
      </c>
      <c r="AA269" s="437">
        <v>0</v>
      </c>
      <c r="AB269" s="437">
        <v>0</v>
      </c>
      <c r="AC269" s="437">
        <v>0</v>
      </c>
      <c r="AD269" s="437">
        <v>0</v>
      </c>
      <c r="AE269" s="437">
        <v>0</v>
      </c>
      <c r="AF269" s="437">
        <v>0</v>
      </c>
      <c r="AG269" s="437">
        <v>0</v>
      </c>
      <c r="AH269" s="437">
        <v>0</v>
      </c>
      <c r="AI269" s="437">
        <v>0</v>
      </c>
      <c r="AJ269" s="437">
        <v>0</v>
      </c>
      <c r="AK269" s="437">
        <v>0</v>
      </c>
      <c r="AL269" s="437">
        <v>0</v>
      </c>
      <c r="AM269" s="437">
        <v>0</v>
      </c>
      <c r="AN269" s="437">
        <v>0</v>
      </c>
      <c r="AO269" s="437">
        <v>0</v>
      </c>
      <c r="AP269" s="437">
        <v>0</v>
      </c>
      <c r="AQ269" s="437">
        <v>0</v>
      </c>
      <c r="AR269" s="437">
        <v>0</v>
      </c>
      <c r="AS269" s="437">
        <v>0</v>
      </c>
      <c r="AT269" s="437">
        <v>0</v>
      </c>
      <c r="AU269" s="437">
        <v>3</v>
      </c>
      <c r="AV269" s="437">
        <v>0</v>
      </c>
      <c r="AW269" s="437">
        <v>0</v>
      </c>
      <c r="AX269" s="437">
        <v>0</v>
      </c>
      <c r="AY269" s="437">
        <v>0</v>
      </c>
      <c r="AZ269" s="437">
        <v>0</v>
      </c>
      <c r="BA269" s="437">
        <v>0</v>
      </c>
      <c r="BB269" s="437">
        <v>2</v>
      </c>
      <c r="BC269" s="437">
        <v>0</v>
      </c>
      <c r="BD269" s="437">
        <v>0</v>
      </c>
      <c r="BE269" s="437">
        <v>0</v>
      </c>
      <c r="BF269" s="437">
        <v>9</v>
      </c>
    </row>
    <row r="270" spans="1:58" x14ac:dyDescent="0.25">
      <c r="A270" s="508" t="s">
        <v>1</v>
      </c>
      <c r="B270" s="509" t="s">
        <v>2</v>
      </c>
      <c r="C270" s="510"/>
      <c r="D270" s="510"/>
      <c r="E270" s="510"/>
      <c r="F270" s="510"/>
      <c r="G270" s="510"/>
      <c r="H270" s="510"/>
      <c r="I270" s="510"/>
      <c r="J270" s="510"/>
      <c r="K270" s="510"/>
      <c r="L270" s="510"/>
      <c r="M270" s="510"/>
      <c r="N270" s="510"/>
      <c r="O270" s="510"/>
      <c r="P270" s="510"/>
      <c r="Q270" s="510"/>
      <c r="R270" s="510"/>
      <c r="S270" s="510"/>
      <c r="T270" s="510"/>
      <c r="U270" s="510"/>
      <c r="V270" s="510"/>
      <c r="W270" s="510"/>
      <c r="X270" s="510"/>
      <c r="Y270" s="510"/>
      <c r="Z270" s="510"/>
      <c r="AA270" s="510"/>
      <c r="AB270" s="510"/>
      <c r="AC270" s="510"/>
      <c r="AD270" s="510"/>
      <c r="AE270" s="510"/>
      <c r="AF270" s="510"/>
      <c r="AG270" s="510">
        <v>1</v>
      </c>
      <c r="AH270" s="510"/>
      <c r="AI270" s="510"/>
      <c r="AJ270" s="510"/>
      <c r="AK270" s="510"/>
      <c r="AL270" s="510"/>
      <c r="AM270" s="510"/>
      <c r="AN270" s="510"/>
      <c r="AO270" s="510"/>
      <c r="AP270" s="510"/>
      <c r="AQ270" s="510"/>
      <c r="AR270" s="510"/>
      <c r="AS270" s="510"/>
      <c r="AT270" s="510"/>
      <c r="AU270" s="510"/>
      <c r="AV270" s="510"/>
      <c r="AW270" s="510"/>
      <c r="AX270" s="510"/>
      <c r="AY270" s="510"/>
      <c r="AZ270" s="510"/>
      <c r="BA270" s="510"/>
      <c r="BB270" s="510"/>
      <c r="BC270" s="510"/>
      <c r="BD270" s="510"/>
      <c r="BE270" s="510"/>
      <c r="BF270" s="511">
        <v>1</v>
      </c>
    </row>
    <row r="271" spans="1:58" x14ac:dyDescent="0.25">
      <c r="A271" s="508" t="s">
        <v>1</v>
      </c>
      <c r="B271" s="509" t="s">
        <v>11</v>
      </c>
      <c r="C271" s="510"/>
      <c r="D271" s="510"/>
      <c r="E271" s="510"/>
      <c r="F271" s="510"/>
      <c r="G271" s="510"/>
      <c r="H271" s="510">
        <v>1</v>
      </c>
      <c r="I271" s="510"/>
      <c r="J271" s="510">
        <v>1</v>
      </c>
      <c r="K271" s="510"/>
      <c r="L271" s="510"/>
      <c r="M271" s="510"/>
      <c r="N271" s="510">
        <v>1</v>
      </c>
      <c r="O271" s="510">
        <v>1</v>
      </c>
      <c r="P271" s="510"/>
      <c r="Q271" s="510">
        <v>1</v>
      </c>
      <c r="R271" s="510"/>
      <c r="S271" s="510"/>
      <c r="T271" s="510"/>
      <c r="U271" s="510"/>
      <c r="V271" s="510"/>
      <c r="W271" s="510"/>
      <c r="X271" s="510"/>
      <c r="Y271" s="510"/>
      <c r="Z271" s="510"/>
      <c r="AA271" s="510">
        <v>1</v>
      </c>
      <c r="AB271" s="510"/>
      <c r="AC271" s="510">
        <v>1</v>
      </c>
      <c r="AD271" s="510"/>
      <c r="AE271" s="510"/>
      <c r="AF271" s="510"/>
      <c r="AG271" s="510">
        <v>1</v>
      </c>
      <c r="AH271" s="510"/>
      <c r="AI271" s="510"/>
      <c r="AJ271" s="510"/>
      <c r="AK271" s="510">
        <v>1</v>
      </c>
      <c r="AL271" s="510"/>
      <c r="AM271" s="510"/>
      <c r="AN271" s="510"/>
      <c r="AO271" s="510"/>
      <c r="AP271" s="510"/>
      <c r="AQ271" s="510"/>
      <c r="AR271" s="510"/>
      <c r="AS271" s="510"/>
      <c r="AT271" s="510"/>
      <c r="AU271" s="510"/>
      <c r="AV271" s="510"/>
      <c r="AW271" s="510">
        <v>1</v>
      </c>
      <c r="AX271" s="510"/>
      <c r="AY271" s="510"/>
      <c r="AZ271" s="510"/>
      <c r="BA271" s="510">
        <v>3</v>
      </c>
      <c r="BB271" s="510"/>
      <c r="BC271" s="510"/>
      <c r="BD271" s="510"/>
      <c r="BE271" s="510"/>
      <c r="BF271" s="511">
        <v>13</v>
      </c>
    </row>
    <row r="272" spans="1:58" x14ac:dyDescent="0.25">
      <c r="A272" s="1697" t="s">
        <v>959</v>
      </c>
      <c r="B272" s="1698"/>
      <c r="C272" s="443">
        <v>0</v>
      </c>
      <c r="D272" s="443">
        <v>0</v>
      </c>
      <c r="E272" s="443">
        <v>0</v>
      </c>
      <c r="F272" s="443">
        <v>0</v>
      </c>
      <c r="G272" s="443">
        <v>0</v>
      </c>
      <c r="H272" s="443">
        <v>1</v>
      </c>
      <c r="I272" s="443">
        <v>0</v>
      </c>
      <c r="J272" s="443">
        <v>1</v>
      </c>
      <c r="K272" s="443">
        <v>0</v>
      </c>
      <c r="L272" s="443">
        <v>0</v>
      </c>
      <c r="M272" s="443">
        <v>0</v>
      </c>
      <c r="N272" s="443">
        <v>1</v>
      </c>
      <c r="O272" s="443">
        <v>1</v>
      </c>
      <c r="P272" s="443">
        <v>0</v>
      </c>
      <c r="Q272" s="443">
        <v>1</v>
      </c>
      <c r="R272" s="443">
        <v>0</v>
      </c>
      <c r="S272" s="443">
        <v>0</v>
      </c>
      <c r="T272" s="443">
        <v>0</v>
      </c>
      <c r="U272" s="443">
        <v>0</v>
      </c>
      <c r="V272" s="443">
        <v>0</v>
      </c>
      <c r="W272" s="443">
        <v>0</v>
      </c>
      <c r="X272" s="443">
        <v>0</v>
      </c>
      <c r="Y272" s="443">
        <v>0</v>
      </c>
      <c r="Z272" s="443">
        <v>0</v>
      </c>
      <c r="AA272" s="443">
        <v>1</v>
      </c>
      <c r="AB272" s="443">
        <v>0</v>
      </c>
      <c r="AC272" s="443">
        <v>1</v>
      </c>
      <c r="AD272" s="443">
        <v>0</v>
      </c>
      <c r="AE272" s="443">
        <v>0</v>
      </c>
      <c r="AF272" s="443">
        <v>0</v>
      </c>
      <c r="AG272" s="443">
        <v>2</v>
      </c>
      <c r="AH272" s="443">
        <v>0</v>
      </c>
      <c r="AI272" s="443">
        <v>0</v>
      </c>
      <c r="AJ272" s="443">
        <v>0</v>
      </c>
      <c r="AK272" s="443">
        <v>1</v>
      </c>
      <c r="AL272" s="443">
        <v>0</v>
      </c>
      <c r="AM272" s="443">
        <v>0</v>
      </c>
      <c r="AN272" s="443">
        <v>0</v>
      </c>
      <c r="AO272" s="443">
        <v>0</v>
      </c>
      <c r="AP272" s="443">
        <v>0</v>
      </c>
      <c r="AQ272" s="443">
        <v>0</v>
      </c>
      <c r="AR272" s="443">
        <v>0</v>
      </c>
      <c r="AS272" s="443">
        <v>0</v>
      </c>
      <c r="AT272" s="443">
        <v>0</v>
      </c>
      <c r="AU272" s="443">
        <v>0</v>
      </c>
      <c r="AV272" s="443">
        <v>0</v>
      </c>
      <c r="AW272" s="443">
        <v>1</v>
      </c>
      <c r="AX272" s="443">
        <v>0</v>
      </c>
      <c r="AY272" s="443">
        <v>0</v>
      </c>
      <c r="AZ272" s="443">
        <v>0</v>
      </c>
      <c r="BA272" s="443">
        <v>3</v>
      </c>
      <c r="BB272" s="443">
        <v>0</v>
      </c>
      <c r="BC272" s="443">
        <v>0</v>
      </c>
      <c r="BD272" s="443">
        <v>0</v>
      </c>
      <c r="BE272" s="443">
        <v>0</v>
      </c>
      <c r="BF272" s="443">
        <v>14</v>
      </c>
    </row>
    <row r="273" spans="1:58" s="435" customFormat="1" ht="15.75" x14ac:dyDescent="0.25">
      <c r="A273" s="1699" t="s">
        <v>859</v>
      </c>
      <c r="B273" s="1700"/>
      <c r="C273" s="440"/>
      <c r="D273" s="440"/>
      <c r="E273" s="440"/>
      <c r="F273" s="440"/>
      <c r="G273" s="440">
        <v>2</v>
      </c>
      <c r="H273" s="440">
        <v>1</v>
      </c>
      <c r="I273" s="440"/>
      <c r="J273" s="440">
        <v>1</v>
      </c>
      <c r="K273" s="440"/>
      <c r="L273" s="440">
        <v>2</v>
      </c>
      <c r="M273" s="440">
        <v>1</v>
      </c>
      <c r="N273" s="440">
        <v>1</v>
      </c>
      <c r="O273" s="440">
        <v>1</v>
      </c>
      <c r="P273" s="440">
        <v>3</v>
      </c>
      <c r="Q273" s="440">
        <v>1</v>
      </c>
      <c r="R273" s="440"/>
      <c r="S273" s="440"/>
      <c r="T273" s="440"/>
      <c r="U273" s="440"/>
      <c r="V273" s="440"/>
      <c r="W273" s="440"/>
      <c r="X273" s="440"/>
      <c r="Y273" s="440"/>
      <c r="Z273" s="440">
        <v>6</v>
      </c>
      <c r="AA273" s="440">
        <v>3</v>
      </c>
      <c r="AB273" s="440"/>
      <c r="AC273" s="440">
        <v>2</v>
      </c>
      <c r="AD273" s="440"/>
      <c r="AE273" s="440"/>
      <c r="AF273" s="440"/>
      <c r="AG273" s="440">
        <v>2</v>
      </c>
      <c r="AH273" s="440"/>
      <c r="AI273" s="440"/>
      <c r="AJ273" s="440"/>
      <c r="AK273" s="440">
        <v>1</v>
      </c>
      <c r="AL273" s="440">
        <v>1</v>
      </c>
      <c r="AM273" s="440">
        <v>5</v>
      </c>
      <c r="AN273" s="440">
        <v>1</v>
      </c>
      <c r="AO273" s="440"/>
      <c r="AP273" s="440">
        <v>1</v>
      </c>
      <c r="AQ273" s="440"/>
      <c r="AR273" s="440"/>
      <c r="AS273" s="440"/>
      <c r="AT273" s="440">
        <v>21</v>
      </c>
      <c r="AU273" s="440">
        <v>5</v>
      </c>
      <c r="AV273" s="440">
        <v>1</v>
      </c>
      <c r="AW273" s="440">
        <v>1</v>
      </c>
      <c r="AX273" s="440">
        <v>1</v>
      </c>
      <c r="AY273" s="440"/>
      <c r="AZ273" s="440"/>
      <c r="BA273" s="440">
        <v>3</v>
      </c>
      <c r="BB273" s="440">
        <v>7</v>
      </c>
      <c r="BC273" s="440"/>
      <c r="BD273" s="440">
        <v>1</v>
      </c>
      <c r="BE273" s="440"/>
      <c r="BF273" s="441">
        <v>75</v>
      </c>
    </row>
    <row r="274" spans="1:58" s="435" customFormat="1" ht="15.75" x14ac:dyDescent="0.25">
      <c r="A274" s="508" t="s">
        <v>23</v>
      </c>
      <c r="B274" s="509" t="s">
        <v>842</v>
      </c>
      <c r="C274" s="510"/>
      <c r="D274" s="510"/>
      <c r="E274" s="510"/>
      <c r="F274" s="510"/>
      <c r="G274" s="510"/>
      <c r="H274" s="510"/>
      <c r="I274" s="510"/>
      <c r="J274" s="510"/>
      <c r="K274" s="510">
        <v>1</v>
      </c>
      <c r="L274" s="510"/>
      <c r="M274" s="510">
        <v>1</v>
      </c>
      <c r="N274" s="510"/>
      <c r="O274" s="510"/>
      <c r="P274" s="510"/>
      <c r="Q274" s="510"/>
      <c r="R274" s="510"/>
      <c r="S274" s="510"/>
      <c r="T274" s="510"/>
      <c r="U274" s="510"/>
      <c r="V274" s="510"/>
      <c r="W274" s="510"/>
      <c r="X274" s="510"/>
      <c r="Y274" s="510"/>
      <c r="Z274" s="510"/>
      <c r="AA274" s="510"/>
      <c r="AB274" s="510"/>
      <c r="AC274" s="510"/>
      <c r="AD274" s="510"/>
      <c r="AE274" s="510"/>
      <c r="AF274" s="510"/>
      <c r="AG274" s="510"/>
      <c r="AH274" s="510"/>
      <c r="AI274" s="510"/>
      <c r="AJ274" s="510"/>
      <c r="AK274" s="510"/>
      <c r="AL274" s="510"/>
      <c r="AM274" s="510"/>
      <c r="AN274" s="510"/>
      <c r="AO274" s="510"/>
      <c r="AP274" s="510"/>
      <c r="AQ274" s="510"/>
      <c r="AR274" s="510"/>
      <c r="AS274" s="510"/>
      <c r="AT274" s="510">
        <v>1</v>
      </c>
      <c r="AU274" s="510">
        <v>2</v>
      </c>
      <c r="AV274" s="510"/>
      <c r="AW274" s="510"/>
      <c r="AX274" s="510"/>
      <c r="AY274" s="510"/>
      <c r="AZ274" s="510"/>
      <c r="BA274" s="510"/>
      <c r="BB274" s="510"/>
      <c r="BC274" s="510"/>
      <c r="BD274" s="510"/>
      <c r="BE274" s="510"/>
      <c r="BF274" s="511">
        <v>5</v>
      </c>
    </row>
    <row r="275" spans="1:58" x14ac:dyDescent="0.25">
      <c r="A275" s="508" t="s">
        <v>23</v>
      </c>
      <c r="B275" s="509" t="s">
        <v>960</v>
      </c>
      <c r="C275" s="510"/>
      <c r="D275" s="510"/>
      <c r="E275" s="510"/>
      <c r="F275" s="510"/>
      <c r="G275" s="510"/>
      <c r="H275" s="510"/>
      <c r="I275" s="510"/>
      <c r="J275" s="510"/>
      <c r="K275" s="510"/>
      <c r="L275" s="510"/>
      <c r="M275" s="510"/>
      <c r="N275" s="510"/>
      <c r="O275" s="510"/>
      <c r="P275" s="510"/>
      <c r="Q275" s="510"/>
      <c r="R275" s="510"/>
      <c r="S275" s="510"/>
      <c r="T275" s="510"/>
      <c r="U275" s="510"/>
      <c r="V275" s="510"/>
      <c r="W275" s="510"/>
      <c r="X275" s="510"/>
      <c r="Y275" s="510"/>
      <c r="Z275" s="510"/>
      <c r="AA275" s="510"/>
      <c r="AB275" s="510"/>
      <c r="AC275" s="510"/>
      <c r="AD275" s="510"/>
      <c r="AE275" s="510"/>
      <c r="AF275" s="510"/>
      <c r="AG275" s="510"/>
      <c r="AH275" s="510"/>
      <c r="AI275" s="510"/>
      <c r="AJ275" s="510"/>
      <c r="AK275" s="510"/>
      <c r="AL275" s="510"/>
      <c r="AM275" s="510"/>
      <c r="AN275" s="510"/>
      <c r="AO275" s="510"/>
      <c r="AP275" s="510"/>
      <c r="AQ275" s="510"/>
      <c r="AR275" s="510"/>
      <c r="AS275" s="510"/>
      <c r="AT275" s="510">
        <v>2</v>
      </c>
      <c r="AU275" s="510"/>
      <c r="AV275" s="510"/>
      <c r="AW275" s="510"/>
      <c r="AX275" s="510"/>
      <c r="AY275" s="510"/>
      <c r="AZ275" s="510"/>
      <c r="BA275" s="510"/>
      <c r="BB275" s="510"/>
      <c r="BC275" s="510"/>
      <c r="BD275" s="510"/>
      <c r="BE275" s="510"/>
      <c r="BF275" s="511">
        <v>2</v>
      </c>
    </row>
    <row r="276" spans="1:58" s="434" customFormat="1" x14ac:dyDescent="0.25">
      <c r="A276" s="1697" t="s">
        <v>961</v>
      </c>
      <c r="B276" s="1698"/>
      <c r="C276" s="438"/>
      <c r="D276" s="438"/>
      <c r="E276" s="438"/>
      <c r="F276" s="438"/>
      <c r="G276" s="438"/>
      <c r="H276" s="438"/>
      <c r="I276" s="438"/>
      <c r="J276" s="438"/>
      <c r="K276" s="438"/>
      <c r="L276" s="438"/>
      <c r="M276" s="438"/>
      <c r="N276" s="438"/>
      <c r="O276" s="438"/>
      <c r="P276" s="438"/>
      <c r="Q276" s="438"/>
      <c r="R276" s="438"/>
      <c r="S276" s="438"/>
      <c r="T276" s="438"/>
      <c r="U276" s="438"/>
      <c r="V276" s="438"/>
      <c r="W276" s="438"/>
      <c r="X276" s="438"/>
      <c r="Y276" s="438"/>
      <c r="Z276" s="438"/>
      <c r="AA276" s="438"/>
      <c r="AB276" s="438"/>
      <c r="AC276" s="438"/>
      <c r="AD276" s="438"/>
      <c r="AE276" s="438"/>
      <c r="AF276" s="438"/>
      <c r="AG276" s="438"/>
      <c r="AH276" s="438"/>
      <c r="AI276" s="438"/>
      <c r="AJ276" s="438"/>
      <c r="AK276" s="438"/>
      <c r="AL276" s="438"/>
      <c r="AM276" s="438"/>
      <c r="AN276" s="438"/>
      <c r="AO276" s="438"/>
      <c r="AP276" s="438"/>
      <c r="AQ276" s="438"/>
      <c r="AR276" s="438"/>
      <c r="AS276" s="438"/>
      <c r="AT276" s="438"/>
      <c r="AU276" s="438"/>
      <c r="AV276" s="438"/>
      <c r="AW276" s="438"/>
      <c r="AX276" s="438"/>
      <c r="AY276" s="438"/>
      <c r="AZ276" s="438"/>
      <c r="BA276" s="438"/>
      <c r="BB276" s="438"/>
      <c r="BC276" s="438"/>
      <c r="BD276" s="438"/>
      <c r="BE276" s="438"/>
      <c r="BF276" s="439"/>
    </row>
    <row r="277" spans="1:58" x14ac:dyDescent="0.25">
      <c r="A277" s="508" t="s">
        <v>23</v>
      </c>
      <c r="B277" s="509" t="s">
        <v>723</v>
      </c>
      <c r="C277" s="510"/>
      <c r="D277" s="510"/>
      <c r="E277" s="510"/>
      <c r="F277" s="510"/>
      <c r="G277" s="510"/>
      <c r="H277" s="510"/>
      <c r="I277" s="510"/>
      <c r="J277" s="510"/>
      <c r="K277" s="510"/>
      <c r="L277" s="510"/>
      <c r="M277" s="510"/>
      <c r="N277" s="510"/>
      <c r="O277" s="510"/>
      <c r="P277" s="510"/>
      <c r="Q277" s="510"/>
      <c r="R277" s="510"/>
      <c r="S277" s="510"/>
      <c r="T277" s="510"/>
      <c r="U277" s="510"/>
      <c r="V277" s="510"/>
      <c r="W277" s="510"/>
      <c r="X277" s="510"/>
      <c r="Y277" s="510"/>
      <c r="Z277" s="510"/>
      <c r="AA277" s="510"/>
      <c r="AB277" s="510"/>
      <c r="AC277" s="510"/>
      <c r="AD277" s="510"/>
      <c r="AE277" s="510"/>
      <c r="AF277" s="510"/>
      <c r="AG277" s="510"/>
      <c r="AH277" s="510"/>
      <c r="AI277" s="510"/>
      <c r="AJ277" s="510"/>
      <c r="AK277" s="510"/>
      <c r="AL277" s="510"/>
      <c r="AM277" s="510">
        <v>4</v>
      </c>
      <c r="AN277" s="510"/>
      <c r="AO277" s="510"/>
      <c r="AP277" s="510">
        <v>1</v>
      </c>
      <c r="AQ277" s="510"/>
      <c r="AR277" s="510"/>
      <c r="AS277" s="510"/>
      <c r="AT277" s="510"/>
      <c r="AU277" s="510"/>
      <c r="AV277" s="510"/>
      <c r="AW277" s="510"/>
      <c r="AX277" s="510"/>
      <c r="AY277" s="510"/>
      <c r="AZ277" s="510"/>
      <c r="BA277" s="510"/>
      <c r="BB277" s="510"/>
      <c r="BC277" s="510"/>
      <c r="BD277" s="510"/>
      <c r="BE277" s="510"/>
      <c r="BF277" s="511">
        <v>5</v>
      </c>
    </row>
    <row r="278" spans="1:58" s="434" customFormat="1" x14ac:dyDescent="0.25">
      <c r="A278" s="1697" t="s">
        <v>962</v>
      </c>
      <c r="B278" s="1698"/>
      <c r="C278" s="438"/>
      <c r="D278" s="438"/>
      <c r="E278" s="438"/>
      <c r="F278" s="438"/>
      <c r="G278" s="438"/>
      <c r="H278" s="438"/>
      <c r="I278" s="438"/>
      <c r="J278" s="438"/>
      <c r="K278" s="438"/>
      <c r="L278" s="438"/>
      <c r="M278" s="438"/>
      <c r="N278" s="438"/>
      <c r="O278" s="438"/>
      <c r="P278" s="438"/>
      <c r="Q278" s="438"/>
      <c r="R278" s="438"/>
      <c r="S278" s="438"/>
      <c r="T278" s="438"/>
      <c r="U278" s="438"/>
      <c r="V278" s="438"/>
      <c r="W278" s="438"/>
      <c r="X278" s="438"/>
      <c r="Y278" s="438"/>
      <c r="Z278" s="438"/>
      <c r="AA278" s="438"/>
      <c r="AB278" s="438"/>
      <c r="AC278" s="438"/>
      <c r="AD278" s="438"/>
      <c r="AE278" s="438"/>
      <c r="AF278" s="438"/>
      <c r="AG278" s="438"/>
      <c r="AH278" s="438"/>
      <c r="AI278" s="438"/>
      <c r="AJ278" s="438"/>
      <c r="AK278" s="438"/>
      <c r="AL278" s="438"/>
      <c r="AM278" s="438"/>
      <c r="AN278" s="438"/>
      <c r="AO278" s="438"/>
      <c r="AP278" s="438"/>
      <c r="AQ278" s="438"/>
      <c r="AR278" s="438"/>
      <c r="AS278" s="438"/>
      <c r="AT278" s="438"/>
      <c r="AU278" s="438"/>
      <c r="AV278" s="438"/>
      <c r="AW278" s="438"/>
      <c r="AX278" s="438"/>
      <c r="AY278" s="438"/>
      <c r="AZ278" s="438"/>
      <c r="BA278" s="438"/>
      <c r="BB278" s="438"/>
      <c r="BC278" s="438"/>
      <c r="BD278" s="438"/>
      <c r="BE278" s="438"/>
      <c r="BF278" s="439"/>
    </row>
    <row r="279" spans="1:58" x14ac:dyDescent="0.25">
      <c r="A279" s="508" t="s">
        <v>23</v>
      </c>
      <c r="B279" s="509" t="s">
        <v>29</v>
      </c>
      <c r="C279" s="510"/>
      <c r="D279" s="510"/>
      <c r="E279" s="510"/>
      <c r="F279" s="510"/>
      <c r="G279" s="510"/>
      <c r="H279" s="510"/>
      <c r="I279" s="510"/>
      <c r="J279" s="510"/>
      <c r="K279" s="510"/>
      <c r="L279" s="510"/>
      <c r="M279" s="510"/>
      <c r="N279" s="510"/>
      <c r="O279" s="510"/>
      <c r="P279" s="510"/>
      <c r="Q279" s="510"/>
      <c r="R279" s="510"/>
      <c r="S279" s="510"/>
      <c r="T279" s="510"/>
      <c r="U279" s="510"/>
      <c r="V279" s="510"/>
      <c r="W279" s="510"/>
      <c r="X279" s="510"/>
      <c r="Y279" s="510"/>
      <c r="Z279" s="510"/>
      <c r="AA279" s="510"/>
      <c r="AB279" s="510"/>
      <c r="AC279" s="510"/>
      <c r="AD279" s="510"/>
      <c r="AE279" s="510"/>
      <c r="AF279" s="510"/>
      <c r="AG279" s="510"/>
      <c r="AH279" s="510"/>
      <c r="AI279" s="510"/>
      <c r="AJ279" s="510"/>
      <c r="AK279" s="510"/>
      <c r="AL279" s="510"/>
      <c r="AM279" s="510"/>
      <c r="AN279" s="510"/>
      <c r="AO279" s="510"/>
      <c r="AP279" s="510"/>
      <c r="AQ279" s="510"/>
      <c r="AR279" s="510"/>
      <c r="AS279" s="510"/>
      <c r="AT279" s="510">
        <v>1</v>
      </c>
      <c r="AU279" s="510"/>
      <c r="AV279" s="510"/>
      <c r="AW279" s="510"/>
      <c r="AX279" s="510"/>
      <c r="AY279" s="510"/>
      <c r="AZ279" s="510"/>
      <c r="BA279" s="510"/>
      <c r="BB279" s="510"/>
      <c r="BC279" s="510"/>
      <c r="BD279" s="510"/>
      <c r="BE279" s="510"/>
      <c r="BF279" s="511">
        <v>1</v>
      </c>
    </row>
    <row r="280" spans="1:58" x14ac:dyDescent="0.25">
      <c r="A280" s="508" t="s">
        <v>23</v>
      </c>
      <c r="B280" s="509" t="s">
        <v>30</v>
      </c>
      <c r="C280" s="510"/>
      <c r="D280" s="510"/>
      <c r="E280" s="510"/>
      <c r="F280" s="510"/>
      <c r="G280" s="510"/>
      <c r="H280" s="510"/>
      <c r="I280" s="510"/>
      <c r="J280" s="510"/>
      <c r="K280" s="510"/>
      <c r="L280" s="510"/>
      <c r="M280" s="510"/>
      <c r="N280" s="510"/>
      <c r="O280" s="510"/>
      <c r="P280" s="510"/>
      <c r="Q280" s="510"/>
      <c r="R280" s="510"/>
      <c r="S280" s="510"/>
      <c r="T280" s="510"/>
      <c r="U280" s="510"/>
      <c r="V280" s="510"/>
      <c r="W280" s="510"/>
      <c r="X280" s="510"/>
      <c r="Y280" s="510"/>
      <c r="Z280" s="510"/>
      <c r="AA280" s="510"/>
      <c r="AB280" s="510"/>
      <c r="AC280" s="510"/>
      <c r="AD280" s="510"/>
      <c r="AE280" s="510"/>
      <c r="AF280" s="510"/>
      <c r="AG280" s="510"/>
      <c r="AH280" s="510"/>
      <c r="AI280" s="510"/>
      <c r="AJ280" s="510"/>
      <c r="AK280" s="510"/>
      <c r="AL280" s="510"/>
      <c r="AM280" s="510"/>
      <c r="AN280" s="510"/>
      <c r="AO280" s="510"/>
      <c r="AP280" s="510"/>
      <c r="AQ280" s="510"/>
      <c r="AR280" s="510"/>
      <c r="AS280" s="510"/>
      <c r="AT280" s="510">
        <v>1</v>
      </c>
      <c r="AU280" s="510"/>
      <c r="AV280" s="510"/>
      <c r="AW280" s="510"/>
      <c r="AX280" s="510"/>
      <c r="AY280" s="510"/>
      <c r="AZ280" s="510"/>
      <c r="BA280" s="510"/>
      <c r="BB280" s="510"/>
      <c r="BC280" s="510"/>
      <c r="BD280" s="510"/>
      <c r="BE280" s="510"/>
      <c r="BF280" s="511">
        <v>1</v>
      </c>
    </row>
    <row r="281" spans="1:58" x14ac:dyDescent="0.25">
      <c r="A281" s="508" t="s">
        <v>23</v>
      </c>
      <c r="B281" s="509" t="s">
        <v>59</v>
      </c>
      <c r="C281" s="510"/>
      <c r="D281" s="510"/>
      <c r="E281" s="510"/>
      <c r="F281" s="510"/>
      <c r="G281" s="510"/>
      <c r="H281" s="510"/>
      <c r="I281" s="510"/>
      <c r="J281" s="510"/>
      <c r="K281" s="510"/>
      <c r="L281" s="510"/>
      <c r="M281" s="510"/>
      <c r="N281" s="510"/>
      <c r="O281" s="510"/>
      <c r="P281" s="510"/>
      <c r="Q281" s="510"/>
      <c r="R281" s="510"/>
      <c r="S281" s="510"/>
      <c r="T281" s="510"/>
      <c r="U281" s="510"/>
      <c r="V281" s="510"/>
      <c r="W281" s="510"/>
      <c r="X281" s="510"/>
      <c r="Y281" s="510"/>
      <c r="Z281" s="510"/>
      <c r="AA281" s="510"/>
      <c r="AB281" s="510"/>
      <c r="AC281" s="510"/>
      <c r="AD281" s="510"/>
      <c r="AE281" s="510"/>
      <c r="AF281" s="510"/>
      <c r="AG281" s="510"/>
      <c r="AH281" s="510"/>
      <c r="AI281" s="510"/>
      <c r="AJ281" s="510"/>
      <c r="AK281" s="510"/>
      <c r="AL281" s="510"/>
      <c r="AM281" s="510"/>
      <c r="AN281" s="510"/>
      <c r="AO281" s="510"/>
      <c r="AP281" s="510"/>
      <c r="AQ281" s="510"/>
      <c r="AR281" s="510"/>
      <c r="AS281" s="510"/>
      <c r="AT281" s="510">
        <v>12</v>
      </c>
      <c r="AU281" s="510"/>
      <c r="AV281" s="510"/>
      <c r="AW281" s="510"/>
      <c r="AX281" s="510"/>
      <c r="AY281" s="510"/>
      <c r="AZ281" s="510"/>
      <c r="BA281" s="510"/>
      <c r="BB281" s="510"/>
      <c r="BC281" s="510"/>
      <c r="BD281" s="510"/>
      <c r="BE281" s="510"/>
      <c r="BF281" s="511">
        <v>12</v>
      </c>
    </row>
    <row r="282" spans="1:58" x14ac:dyDescent="0.25">
      <c r="A282" s="508" t="s">
        <v>23</v>
      </c>
      <c r="B282" s="509" t="s">
        <v>31</v>
      </c>
      <c r="C282" s="510"/>
      <c r="D282" s="510"/>
      <c r="E282" s="510"/>
      <c r="F282" s="510"/>
      <c r="G282" s="510"/>
      <c r="H282" s="510"/>
      <c r="I282" s="510"/>
      <c r="J282" s="510"/>
      <c r="K282" s="510"/>
      <c r="L282" s="510"/>
      <c r="M282" s="510"/>
      <c r="N282" s="510"/>
      <c r="O282" s="510"/>
      <c r="P282" s="510"/>
      <c r="Q282" s="510"/>
      <c r="R282" s="510"/>
      <c r="S282" s="510"/>
      <c r="T282" s="510"/>
      <c r="U282" s="510"/>
      <c r="V282" s="510"/>
      <c r="W282" s="510"/>
      <c r="X282" s="510"/>
      <c r="Y282" s="510"/>
      <c r="Z282" s="510"/>
      <c r="AA282" s="510"/>
      <c r="AB282" s="510"/>
      <c r="AC282" s="510"/>
      <c r="AD282" s="510"/>
      <c r="AE282" s="510"/>
      <c r="AF282" s="510"/>
      <c r="AG282" s="510"/>
      <c r="AH282" s="510"/>
      <c r="AI282" s="510"/>
      <c r="AJ282" s="510"/>
      <c r="AK282" s="510"/>
      <c r="AL282" s="510"/>
      <c r="AM282" s="510"/>
      <c r="AN282" s="510"/>
      <c r="AO282" s="510"/>
      <c r="AP282" s="510"/>
      <c r="AQ282" s="510"/>
      <c r="AR282" s="510"/>
      <c r="AS282" s="510"/>
      <c r="AT282" s="510">
        <v>1</v>
      </c>
      <c r="AU282" s="510"/>
      <c r="AV282" s="510"/>
      <c r="AW282" s="510"/>
      <c r="AX282" s="510"/>
      <c r="AY282" s="510"/>
      <c r="AZ282" s="510"/>
      <c r="BA282" s="510"/>
      <c r="BB282" s="510"/>
      <c r="BC282" s="510"/>
      <c r="BD282" s="510"/>
      <c r="BE282" s="510"/>
      <c r="BF282" s="511">
        <v>1</v>
      </c>
    </row>
    <row r="283" spans="1:58" x14ac:dyDescent="0.25">
      <c r="A283" s="508" t="s">
        <v>23</v>
      </c>
      <c r="B283" s="509" t="s">
        <v>58</v>
      </c>
      <c r="C283" s="510"/>
      <c r="D283" s="510"/>
      <c r="E283" s="510"/>
      <c r="F283" s="510"/>
      <c r="G283" s="510"/>
      <c r="H283" s="510"/>
      <c r="I283" s="510"/>
      <c r="J283" s="510"/>
      <c r="K283" s="510"/>
      <c r="L283" s="510"/>
      <c r="M283" s="510"/>
      <c r="N283" s="510"/>
      <c r="O283" s="510"/>
      <c r="P283" s="510"/>
      <c r="Q283" s="510"/>
      <c r="R283" s="510"/>
      <c r="S283" s="510"/>
      <c r="T283" s="510"/>
      <c r="U283" s="510"/>
      <c r="V283" s="510"/>
      <c r="W283" s="510"/>
      <c r="X283" s="510"/>
      <c r="Y283" s="510"/>
      <c r="Z283" s="510"/>
      <c r="AA283" s="510"/>
      <c r="AB283" s="510"/>
      <c r="AC283" s="510"/>
      <c r="AD283" s="510"/>
      <c r="AE283" s="510"/>
      <c r="AF283" s="510"/>
      <c r="AG283" s="510"/>
      <c r="AH283" s="510"/>
      <c r="AI283" s="510"/>
      <c r="AJ283" s="510"/>
      <c r="AK283" s="510"/>
      <c r="AL283" s="510"/>
      <c r="AM283" s="510">
        <v>1</v>
      </c>
      <c r="AN283" s="510"/>
      <c r="AO283" s="510"/>
      <c r="AP283" s="510"/>
      <c r="AQ283" s="510"/>
      <c r="AR283" s="510"/>
      <c r="AS283" s="510"/>
      <c r="AT283" s="510">
        <v>3</v>
      </c>
      <c r="AU283" s="510"/>
      <c r="AV283" s="510"/>
      <c r="AW283" s="510"/>
      <c r="AX283" s="510"/>
      <c r="AY283" s="510"/>
      <c r="AZ283" s="510"/>
      <c r="BA283" s="510"/>
      <c r="BB283" s="510"/>
      <c r="BC283" s="510"/>
      <c r="BD283" s="510"/>
      <c r="BE283" s="510"/>
      <c r="BF283" s="511">
        <v>4</v>
      </c>
    </row>
    <row r="284" spans="1:58" x14ac:dyDescent="0.25">
      <c r="A284" s="508" t="s">
        <v>23</v>
      </c>
      <c r="B284" s="509" t="s">
        <v>63</v>
      </c>
      <c r="C284" s="510"/>
      <c r="D284" s="510"/>
      <c r="E284" s="510"/>
      <c r="F284" s="510"/>
      <c r="G284" s="510"/>
      <c r="H284" s="510"/>
      <c r="I284" s="510"/>
      <c r="J284" s="510"/>
      <c r="K284" s="510"/>
      <c r="L284" s="510"/>
      <c r="M284" s="510"/>
      <c r="N284" s="510"/>
      <c r="O284" s="510"/>
      <c r="P284" s="510"/>
      <c r="Q284" s="510"/>
      <c r="R284" s="510"/>
      <c r="S284" s="510"/>
      <c r="T284" s="510"/>
      <c r="U284" s="510"/>
      <c r="V284" s="510"/>
      <c r="W284" s="510"/>
      <c r="X284" s="510"/>
      <c r="Y284" s="510"/>
      <c r="Z284" s="510"/>
      <c r="AA284" s="510"/>
      <c r="AB284" s="510"/>
      <c r="AC284" s="510"/>
      <c r="AD284" s="510"/>
      <c r="AE284" s="510"/>
      <c r="AF284" s="510"/>
      <c r="AG284" s="510"/>
      <c r="AH284" s="510"/>
      <c r="AI284" s="510"/>
      <c r="AJ284" s="510"/>
      <c r="AK284" s="510"/>
      <c r="AL284" s="510"/>
      <c r="AM284" s="510">
        <v>1</v>
      </c>
      <c r="AN284" s="510"/>
      <c r="AO284" s="510"/>
      <c r="AP284" s="510"/>
      <c r="AQ284" s="510"/>
      <c r="AR284" s="510"/>
      <c r="AS284" s="510"/>
      <c r="AT284" s="510">
        <v>4</v>
      </c>
      <c r="AU284" s="510"/>
      <c r="AV284" s="510"/>
      <c r="AW284" s="510"/>
      <c r="AX284" s="510"/>
      <c r="AY284" s="510"/>
      <c r="AZ284" s="510"/>
      <c r="BA284" s="510"/>
      <c r="BB284" s="510"/>
      <c r="BC284" s="510"/>
      <c r="BD284" s="510"/>
      <c r="BE284" s="510"/>
      <c r="BF284" s="511">
        <v>5</v>
      </c>
    </row>
    <row r="285" spans="1:58" x14ac:dyDescent="0.25">
      <c r="A285" s="508" t="s">
        <v>23</v>
      </c>
      <c r="B285" s="509" t="s">
        <v>60</v>
      </c>
      <c r="C285" s="510"/>
      <c r="D285" s="510"/>
      <c r="E285" s="510"/>
      <c r="F285" s="510"/>
      <c r="G285" s="510"/>
      <c r="H285" s="510"/>
      <c r="I285" s="510"/>
      <c r="J285" s="510"/>
      <c r="K285" s="510"/>
      <c r="L285" s="510"/>
      <c r="M285" s="510"/>
      <c r="N285" s="510"/>
      <c r="O285" s="510"/>
      <c r="P285" s="510"/>
      <c r="Q285" s="510"/>
      <c r="R285" s="510"/>
      <c r="S285" s="510"/>
      <c r="T285" s="510"/>
      <c r="U285" s="510"/>
      <c r="V285" s="510"/>
      <c r="W285" s="510"/>
      <c r="X285" s="510"/>
      <c r="Y285" s="510"/>
      <c r="Z285" s="510"/>
      <c r="AA285" s="510"/>
      <c r="AB285" s="510"/>
      <c r="AC285" s="510"/>
      <c r="AD285" s="510"/>
      <c r="AE285" s="510"/>
      <c r="AF285" s="510"/>
      <c r="AG285" s="510"/>
      <c r="AH285" s="510"/>
      <c r="AI285" s="510"/>
      <c r="AJ285" s="510"/>
      <c r="AK285" s="510"/>
      <c r="AL285" s="510"/>
      <c r="AM285" s="510"/>
      <c r="AN285" s="510"/>
      <c r="AO285" s="510"/>
      <c r="AP285" s="510"/>
      <c r="AQ285" s="510"/>
      <c r="AR285" s="510"/>
      <c r="AS285" s="510"/>
      <c r="AT285" s="510">
        <v>9</v>
      </c>
      <c r="AU285" s="510"/>
      <c r="AV285" s="510"/>
      <c r="AW285" s="510"/>
      <c r="AX285" s="510"/>
      <c r="AY285" s="510"/>
      <c r="AZ285" s="510"/>
      <c r="BA285" s="510"/>
      <c r="BB285" s="510"/>
      <c r="BC285" s="510"/>
      <c r="BD285" s="510"/>
      <c r="BE285" s="510"/>
      <c r="BF285" s="511">
        <v>9</v>
      </c>
    </row>
    <row r="286" spans="1:58" x14ac:dyDescent="0.25">
      <c r="A286" s="508" t="s">
        <v>23</v>
      </c>
      <c r="B286" s="509" t="s">
        <v>32</v>
      </c>
      <c r="C286" s="510"/>
      <c r="D286" s="510"/>
      <c r="E286" s="510"/>
      <c r="F286" s="510"/>
      <c r="G286" s="510"/>
      <c r="H286" s="510"/>
      <c r="I286" s="510"/>
      <c r="J286" s="510"/>
      <c r="K286" s="510"/>
      <c r="L286" s="510"/>
      <c r="M286" s="510"/>
      <c r="N286" s="510"/>
      <c r="O286" s="510"/>
      <c r="P286" s="510"/>
      <c r="Q286" s="510"/>
      <c r="R286" s="510"/>
      <c r="S286" s="510"/>
      <c r="T286" s="510"/>
      <c r="U286" s="510"/>
      <c r="V286" s="510"/>
      <c r="W286" s="510"/>
      <c r="X286" s="510"/>
      <c r="Y286" s="510"/>
      <c r="Z286" s="510"/>
      <c r="AA286" s="510"/>
      <c r="AB286" s="510"/>
      <c r="AC286" s="510"/>
      <c r="AD286" s="510"/>
      <c r="AE286" s="510"/>
      <c r="AF286" s="510"/>
      <c r="AG286" s="510"/>
      <c r="AH286" s="510"/>
      <c r="AI286" s="510"/>
      <c r="AJ286" s="510"/>
      <c r="AK286" s="510"/>
      <c r="AL286" s="510"/>
      <c r="AM286" s="510"/>
      <c r="AN286" s="510"/>
      <c r="AO286" s="510"/>
      <c r="AP286" s="510"/>
      <c r="AQ286" s="510"/>
      <c r="AR286" s="510"/>
      <c r="AS286" s="510"/>
      <c r="AT286" s="510">
        <v>2</v>
      </c>
      <c r="AU286" s="510"/>
      <c r="AV286" s="510"/>
      <c r="AW286" s="510"/>
      <c r="AX286" s="510"/>
      <c r="AY286" s="510"/>
      <c r="AZ286" s="510"/>
      <c r="BA286" s="510"/>
      <c r="BB286" s="510"/>
      <c r="BC286" s="510"/>
      <c r="BD286" s="510"/>
      <c r="BE286" s="510"/>
      <c r="BF286" s="511">
        <v>2</v>
      </c>
    </row>
    <row r="287" spans="1:58" x14ac:dyDescent="0.25">
      <c r="A287" s="508" t="s">
        <v>23</v>
      </c>
      <c r="B287" s="509" t="s">
        <v>33</v>
      </c>
      <c r="C287" s="510"/>
      <c r="D287" s="510"/>
      <c r="E287" s="510"/>
      <c r="F287" s="510"/>
      <c r="G287" s="510"/>
      <c r="H287" s="510"/>
      <c r="I287" s="510"/>
      <c r="J287" s="510"/>
      <c r="K287" s="510"/>
      <c r="L287" s="510"/>
      <c r="M287" s="510"/>
      <c r="N287" s="510"/>
      <c r="O287" s="510"/>
      <c r="P287" s="510"/>
      <c r="Q287" s="510"/>
      <c r="R287" s="510"/>
      <c r="S287" s="510"/>
      <c r="T287" s="510"/>
      <c r="U287" s="510"/>
      <c r="V287" s="510"/>
      <c r="W287" s="510"/>
      <c r="X287" s="510"/>
      <c r="Y287" s="510"/>
      <c r="Z287" s="510"/>
      <c r="AA287" s="510"/>
      <c r="AB287" s="510"/>
      <c r="AC287" s="510"/>
      <c r="AD287" s="510"/>
      <c r="AE287" s="510"/>
      <c r="AF287" s="510"/>
      <c r="AG287" s="510"/>
      <c r="AH287" s="510"/>
      <c r="AI287" s="510"/>
      <c r="AJ287" s="510"/>
      <c r="AK287" s="510"/>
      <c r="AL287" s="510"/>
      <c r="AM287" s="510"/>
      <c r="AN287" s="510"/>
      <c r="AO287" s="510"/>
      <c r="AP287" s="510"/>
      <c r="AQ287" s="510"/>
      <c r="AR287" s="510"/>
      <c r="AS287" s="510"/>
      <c r="AT287" s="510">
        <v>2</v>
      </c>
      <c r="AU287" s="510"/>
      <c r="AV287" s="510"/>
      <c r="AW287" s="510"/>
      <c r="AX287" s="510"/>
      <c r="AY287" s="510"/>
      <c r="AZ287" s="510"/>
      <c r="BA287" s="510"/>
      <c r="BB287" s="510"/>
      <c r="BC287" s="510"/>
      <c r="BD287" s="510"/>
      <c r="BE287" s="510"/>
      <c r="BF287" s="511">
        <v>2</v>
      </c>
    </row>
    <row r="288" spans="1:58" x14ac:dyDescent="0.25">
      <c r="A288" s="508" t="s">
        <v>23</v>
      </c>
      <c r="B288" s="509" t="s">
        <v>34</v>
      </c>
      <c r="C288" s="510"/>
      <c r="D288" s="510"/>
      <c r="E288" s="510"/>
      <c r="F288" s="510"/>
      <c r="G288" s="510"/>
      <c r="H288" s="510"/>
      <c r="I288" s="510"/>
      <c r="J288" s="510"/>
      <c r="K288" s="510"/>
      <c r="L288" s="510"/>
      <c r="M288" s="510"/>
      <c r="N288" s="510"/>
      <c r="O288" s="510"/>
      <c r="P288" s="510"/>
      <c r="Q288" s="510"/>
      <c r="R288" s="510"/>
      <c r="S288" s="510"/>
      <c r="T288" s="510"/>
      <c r="U288" s="510"/>
      <c r="V288" s="510"/>
      <c r="W288" s="510"/>
      <c r="X288" s="510"/>
      <c r="Y288" s="510"/>
      <c r="Z288" s="510"/>
      <c r="AA288" s="510"/>
      <c r="AB288" s="510"/>
      <c r="AC288" s="510"/>
      <c r="AD288" s="510"/>
      <c r="AE288" s="510"/>
      <c r="AF288" s="510"/>
      <c r="AG288" s="510"/>
      <c r="AH288" s="510"/>
      <c r="AI288" s="510"/>
      <c r="AJ288" s="510"/>
      <c r="AK288" s="510"/>
      <c r="AL288" s="510"/>
      <c r="AM288" s="510"/>
      <c r="AN288" s="510"/>
      <c r="AO288" s="510"/>
      <c r="AP288" s="510"/>
      <c r="AQ288" s="510"/>
      <c r="AR288" s="510"/>
      <c r="AS288" s="510"/>
      <c r="AT288" s="510">
        <v>2</v>
      </c>
      <c r="AU288" s="510"/>
      <c r="AV288" s="510"/>
      <c r="AW288" s="510"/>
      <c r="AX288" s="510"/>
      <c r="AY288" s="510"/>
      <c r="AZ288" s="510"/>
      <c r="BA288" s="510"/>
      <c r="BB288" s="510"/>
      <c r="BC288" s="510"/>
      <c r="BD288" s="510"/>
      <c r="BE288" s="510"/>
      <c r="BF288" s="511">
        <v>2</v>
      </c>
    </row>
    <row r="289" spans="1:58" x14ac:dyDescent="0.25">
      <c r="A289" s="508" t="s">
        <v>23</v>
      </c>
      <c r="B289" s="509" t="s">
        <v>35</v>
      </c>
      <c r="C289" s="510"/>
      <c r="D289" s="510"/>
      <c r="E289" s="510"/>
      <c r="F289" s="510"/>
      <c r="G289" s="510"/>
      <c r="H289" s="510"/>
      <c r="I289" s="510"/>
      <c r="J289" s="510"/>
      <c r="K289" s="510"/>
      <c r="L289" s="510"/>
      <c r="M289" s="510"/>
      <c r="N289" s="510"/>
      <c r="O289" s="510"/>
      <c r="P289" s="510"/>
      <c r="Q289" s="510"/>
      <c r="R289" s="510"/>
      <c r="S289" s="510"/>
      <c r="T289" s="510"/>
      <c r="U289" s="510"/>
      <c r="V289" s="510"/>
      <c r="W289" s="510"/>
      <c r="X289" s="510"/>
      <c r="Y289" s="510"/>
      <c r="Z289" s="510"/>
      <c r="AA289" s="510"/>
      <c r="AB289" s="510"/>
      <c r="AC289" s="510"/>
      <c r="AD289" s="510"/>
      <c r="AE289" s="510"/>
      <c r="AF289" s="510"/>
      <c r="AG289" s="510"/>
      <c r="AH289" s="510"/>
      <c r="AI289" s="510"/>
      <c r="AJ289" s="510"/>
      <c r="AK289" s="510"/>
      <c r="AL289" s="510"/>
      <c r="AM289" s="510"/>
      <c r="AN289" s="510"/>
      <c r="AO289" s="510"/>
      <c r="AP289" s="510"/>
      <c r="AQ289" s="510"/>
      <c r="AR289" s="510"/>
      <c r="AS289" s="510"/>
      <c r="AT289" s="510">
        <v>1</v>
      </c>
      <c r="AU289" s="510"/>
      <c r="AV289" s="510"/>
      <c r="AW289" s="510"/>
      <c r="AX289" s="510"/>
      <c r="AY289" s="510"/>
      <c r="AZ289" s="510"/>
      <c r="BA289" s="510"/>
      <c r="BB289" s="510"/>
      <c r="BC289" s="510"/>
      <c r="BD289" s="510"/>
      <c r="BE289" s="510"/>
      <c r="BF289" s="511">
        <v>1</v>
      </c>
    </row>
    <row r="290" spans="1:58" x14ac:dyDescent="0.25">
      <c r="A290" s="508" t="s">
        <v>23</v>
      </c>
      <c r="B290" s="509" t="s">
        <v>36</v>
      </c>
      <c r="C290" s="510"/>
      <c r="D290" s="510"/>
      <c r="E290" s="510"/>
      <c r="F290" s="510"/>
      <c r="G290" s="510"/>
      <c r="H290" s="510"/>
      <c r="I290" s="510"/>
      <c r="J290" s="510"/>
      <c r="K290" s="510"/>
      <c r="L290" s="510"/>
      <c r="M290" s="510"/>
      <c r="N290" s="510"/>
      <c r="O290" s="510"/>
      <c r="P290" s="510"/>
      <c r="Q290" s="510"/>
      <c r="R290" s="510"/>
      <c r="S290" s="510"/>
      <c r="T290" s="510"/>
      <c r="U290" s="510"/>
      <c r="V290" s="510"/>
      <c r="W290" s="510"/>
      <c r="X290" s="510"/>
      <c r="Y290" s="510"/>
      <c r="Z290" s="510"/>
      <c r="AA290" s="510"/>
      <c r="AB290" s="510"/>
      <c r="AC290" s="510"/>
      <c r="AD290" s="510"/>
      <c r="AE290" s="510"/>
      <c r="AF290" s="510"/>
      <c r="AG290" s="510"/>
      <c r="AH290" s="510"/>
      <c r="AI290" s="510"/>
      <c r="AJ290" s="510"/>
      <c r="AK290" s="510"/>
      <c r="AL290" s="510"/>
      <c r="AM290" s="510"/>
      <c r="AN290" s="510"/>
      <c r="AO290" s="510"/>
      <c r="AP290" s="510"/>
      <c r="AQ290" s="510"/>
      <c r="AR290" s="510"/>
      <c r="AS290" s="510"/>
      <c r="AT290" s="510">
        <v>3</v>
      </c>
      <c r="AU290" s="510"/>
      <c r="AV290" s="510"/>
      <c r="AW290" s="510"/>
      <c r="AX290" s="510"/>
      <c r="AY290" s="510"/>
      <c r="AZ290" s="510"/>
      <c r="BA290" s="510"/>
      <c r="BB290" s="510"/>
      <c r="BC290" s="510"/>
      <c r="BD290" s="510"/>
      <c r="BE290" s="510"/>
      <c r="BF290" s="511">
        <v>3</v>
      </c>
    </row>
    <row r="291" spans="1:58" x14ac:dyDescent="0.25">
      <c r="A291" s="508" t="s">
        <v>23</v>
      </c>
      <c r="B291" s="509" t="s">
        <v>37</v>
      </c>
      <c r="C291" s="510"/>
      <c r="D291" s="510"/>
      <c r="E291" s="510"/>
      <c r="F291" s="510"/>
      <c r="G291" s="510"/>
      <c r="H291" s="510"/>
      <c r="I291" s="510"/>
      <c r="J291" s="510"/>
      <c r="K291" s="510"/>
      <c r="L291" s="510"/>
      <c r="M291" s="510"/>
      <c r="N291" s="510"/>
      <c r="O291" s="510"/>
      <c r="P291" s="510"/>
      <c r="Q291" s="510"/>
      <c r="R291" s="510"/>
      <c r="S291" s="510"/>
      <c r="T291" s="510"/>
      <c r="U291" s="510"/>
      <c r="V291" s="510"/>
      <c r="W291" s="510"/>
      <c r="X291" s="510"/>
      <c r="Y291" s="510"/>
      <c r="Z291" s="510"/>
      <c r="AA291" s="510"/>
      <c r="AB291" s="510"/>
      <c r="AC291" s="510"/>
      <c r="AD291" s="510"/>
      <c r="AE291" s="510"/>
      <c r="AF291" s="510"/>
      <c r="AG291" s="510"/>
      <c r="AH291" s="510"/>
      <c r="AI291" s="510"/>
      <c r="AJ291" s="510"/>
      <c r="AK291" s="510"/>
      <c r="AL291" s="510"/>
      <c r="AM291" s="510"/>
      <c r="AN291" s="510"/>
      <c r="AO291" s="510"/>
      <c r="AP291" s="510"/>
      <c r="AQ291" s="510"/>
      <c r="AR291" s="510"/>
      <c r="AS291" s="510"/>
      <c r="AT291" s="510">
        <v>1</v>
      </c>
      <c r="AU291" s="510"/>
      <c r="AV291" s="510"/>
      <c r="AW291" s="510"/>
      <c r="AX291" s="510"/>
      <c r="AY291" s="510"/>
      <c r="AZ291" s="510"/>
      <c r="BA291" s="510"/>
      <c r="BB291" s="510"/>
      <c r="BC291" s="510"/>
      <c r="BD291" s="510"/>
      <c r="BE291" s="510"/>
      <c r="BF291" s="511">
        <v>1</v>
      </c>
    </row>
    <row r="292" spans="1:58" x14ac:dyDescent="0.25">
      <c r="A292" s="508" t="s">
        <v>23</v>
      </c>
      <c r="B292" s="509" t="s">
        <v>38</v>
      </c>
      <c r="C292" s="510"/>
      <c r="D292" s="510"/>
      <c r="E292" s="510"/>
      <c r="F292" s="510"/>
      <c r="G292" s="510"/>
      <c r="H292" s="510"/>
      <c r="I292" s="510"/>
      <c r="J292" s="510"/>
      <c r="K292" s="510"/>
      <c r="L292" s="510"/>
      <c r="M292" s="510"/>
      <c r="N292" s="510"/>
      <c r="O292" s="510"/>
      <c r="P292" s="510"/>
      <c r="Q292" s="510"/>
      <c r="R292" s="510"/>
      <c r="S292" s="510"/>
      <c r="T292" s="510"/>
      <c r="U292" s="510"/>
      <c r="V292" s="510"/>
      <c r="W292" s="510"/>
      <c r="X292" s="510"/>
      <c r="Y292" s="510"/>
      <c r="Z292" s="510"/>
      <c r="AA292" s="510"/>
      <c r="AB292" s="510"/>
      <c r="AC292" s="510"/>
      <c r="AD292" s="510"/>
      <c r="AE292" s="510"/>
      <c r="AF292" s="510"/>
      <c r="AG292" s="510"/>
      <c r="AH292" s="510"/>
      <c r="AI292" s="510"/>
      <c r="AJ292" s="510"/>
      <c r="AK292" s="510"/>
      <c r="AL292" s="510"/>
      <c r="AM292" s="510">
        <v>1</v>
      </c>
      <c r="AN292" s="510"/>
      <c r="AO292" s="510"/>
      <c r="AP292" s="510"/>
      <c r="AQ292" s="510"/>
      <c r="AR292" s="510"/>
      <c r="AS292" s="510"/>
      <c r="AT292" s="510">
        <v>1</v>
      </c>
      <c r="AU292" s="510"/>
      <c r="AV292" s="510"/>
      <c r="AW292" s="510"/>
      <c r="AX292" s="510"/>
      <c r="AY292" s="510"/>
      <c r="AZ292" s="510"/>
      <c r="BA292" s="510"/>
      <c r="BB292" s="510"/>
      <c r="BC292" s="510"/>
      <c r="BD292" s="510"/>
      <c r="BE292" s="510"/>
      <c r="BF292" s="511">
        <v>2</v>
      </c>
    </row>
    <row r="293" spans="1:58" x14ac:dyDescent="0.25">
      <c r="A293" s="508" t="s">
        <v>23</v>
      </c>
      <c r="B293" s="509" t="s">
        <v>57</v>
      </c>
      <c r="C293" s="510"/>
      <c r="D293" s="510"/>
      <c r="E293" s="510"/>
      <c r="F293" s="510"/>
      <c r="G293" s="510"/>
      <c r="H293" s="510"/>
      <c r="I293" s="510"/>
      <c r="J293" s="510"/>
      <c r="K293" s="510"/>
      <c r="L293" s="510"/>
      <c r="M293" s="510"/>
      <c r="N293" s="510"/>
      <c r="O293" s="510"/>
      <c r="P293" s="510"/>
      <c r="Q293" s="510"/>
      <c r="R293" s="510"/>
      <c r="S293" s="510"/>
      <c r="T293" s="510"/>
      <c r="U293" s="510"/>
      <c r="V293" s="510"/>
      <c r="W293" s="510"/>
      <c r="X293" s="510"/>
      <c r="Y293" s="510"/>
      <c r="Z293" s="510"/>
      <c r="AA293" s="510"/>
      <c r="AB293" s="510"/>
      <c r="AC293" s="510"/>
      <c r="AD293" s="510"/>
      <c r="AE293" s="510"/>
      <c r="AF293" s="510"/>
      <c r="AG293" s="510"/>
      <c r="AH293" s="510"/>
      <c r="AI293" s="510"/>
      <c r="AJ293" s="510"/>
      <c r="AK293" s="510"/>
      <c r="AL293" s="510"/>
      <c r="AM293" s="510"/>
      <c r="AN293" s="510"/>
      <c r="AO293" s="510"/>
      <c r="AP293" s="510"/>
      <c r="AQ293" s="510"/>
      <c r="AR293" s="510"/>
      <c r="AS293" s="510"/>
      <c r="AT293" s="510">
        <v>7</v>
      </c>
      <c r="AU293" s="510"/>
      <c r="AV293" s="510"/>
      <c r="AW293" s="510"/>
      <c r="AX293" s="510"/>
      <c r="AY293" s="510"/>
      <c r="AZ293" s="510"/>
      <c r="BA293" s="510"/>
      <c r="BB293" s="510"/>
      <c r="BC293" s="510"/>
      <c r="BD293" s="510"/>
      <c r="BE293" s="510"/>
      <c r="BF293" s="511">
        <v>7</v>
      </c>
    </row>
    <row r="294" spans="1:58" x14ac:dyDescent="0.25">
      <c r="A294" s="508" t="s">
        <v>23</v>
      </c>
      <c r="B294" s="509" t="s">
        <v>39</v>
      </c>
      <c r="C294" s="510"/>
      <c r="D294" s="510"/>
      <c r="E294" s="510"/>
      <c r="F294" s="510"/>
      <c r="G294" s="510"/>
      <c r="H294" s="510"/>
      <c r="I294" s="510"/>
      <c r="J294" s="510"/>
      <c r="K294" s="510"/>
      <c r="L294" s="510"/>
      <c r="M294" s="510"/>
      <c r="N294" s="510"/>
      <c r="O294" s="510"/>
      <c r="P294" s="510"/>
      <c r="Q294" s="510"/>
      <c r="R294" s="510"/>
      <c r="S294" s="510"/>
      <c r="T294" s="510"/>
      <c r="U294" s="510"/>
      <c r="V294" s="510"/>
      <c r="W294" s="510"/>
      <c r="X294" s="510"/>
      <c r="Y294" s="510"/>
      <c r="Z294" s="510"/>
      <c r="AA294" s="510"/>
      <c r="AB294" s="510"/>
      <c r="AC294" s="510"/>
      <c r="AD294" s="510"/>
      <c r="AE294" s="510"/>
      <c r="AF294" s="510"/>
      <c r="AG294" s="510"/>
      <c r="AH294" s="510"/>
      <c r="AI294" s="510"/>
      <c r="AJ294" s="510"/>
      <c r="AK294" s="510"/>
      <c r="AL294" s="510"/>
      <c r="AM294" s="510"/>
      <c r="AN294" s="510"/>
      <c r="AO294" s="510"/>
      <c r="AP294" s="510"/>
      <c r="AQ294" s="510"/>
      <c r="AR294" s="510"/>
      <c r="AS294" s="510"/>
      <c r="AT294" s="510">
        <v>1</v>
      </c>
      <c r="AU294" s="510"/>
      <c r="AV294" s="510"/>
      <c r="AW294" s="510"/>
      <c r="AX294" s="510"/>
      <c r="AY294" s="510"/>
      <c r="AZ294" s="510"/>
      <c r="BA294" s="510"/>
      <c r="BB294" s="510"/>
      <c r="BC294" s="510"/>
      <c r="BD294" s="510"/>
      <c r="BE294" s="510"/>
      <c r="BF294" s="511">
        <v>1</v>
      </c>
    </row>
    <row r="295" spans="1:58" x14ac:dyDescent="0.25">
      <c r="A295" s="508" t="s">
        <v>23</v>
      </c>
      <c r="B295" s="509" t="s">
        <v>40</v>
      </c>
      <c r="C295" s="510"/>
      <c r="D295" s="510"/>
      <c r="E295" s="510"/>
      <c r="F295" s="510"/>
      <c r="G295" s="510"/>
      <c r="H295" s="510"/>
      <c r="I295" s="510"/>
      <c r="J295" s="510"/>
      <c r="K295" s="510"/>
      <c r="L295" s="510"/>
      <c r="M295" s="510"/>
      <c r="N295" s="510"/>
      <c r="O295" s="510"/>
      <c r="P295" s="510"/>
      <c r="Q295" s="510"/>
      <c r="R295" s="510"/>
      <c r="S295" s="510"/>
      <c r="T295" s="510"/>
      <c r="U295" s="510"/>
      <c r="V295" s="510"/>
      <c r="W295" s="510"/>
      <c r="X295" s="510"/>
      <c r="Y295" s="510"/>
      <c r="Z295" s="510"/>
      <c r="AA295" s="510"/>
      <c r="AB295" s="510"/>
      <c r="AC295" s="510"/>
      <c r="AD295" s="510"/>
      <c r="AE295" s="510"/>
      <c r="AF295" s="510"/>
      <c r="AG295" s="510"/>
      <c r="AH295" s="510"/>
      <c r="AI295" s="510"/>
      <c r="AJ295" s="510"/>
      <c r="AK295" s="510"/>
      <c r="AL295" s="510"/>
      <c r="AM295" s="510"/>
      <c r="AN295" s="510"/>
      <c r="AO295" s="510"/>
      <c r="AP295" s="510"/>
      <c r="AQ295" s="510"/>
      <c r="AR295" s="510"/>
      <c r="AS295" s="510"/>
      <c r="AT295" s="510">
        <v>2</v>
      </c>
      <c r="AU295" s="510"/>
      <c r="AV295" s="510"/>
      <c r="AW295" s="510"/>
      <c r="AX295" s="510"/>
      <c r="AY295" s="510"/>
      <c r="AZ295" s="510"/>
      <c r="BA295" s="510"/>
      <c r="BB295" s="510"/>
      <c r="BC295" s="510"/>
      <c r="BD295" s="510"/>
      <c r="BE295" s="510"/>
      <c r="BF295" s="511">
        <v>2</v>
      </c>
    </row>
    <row r="296" spans="1:58" x14ac:dyDescent="0.25">
      <c r="A296" s="508" t="s">
        <v>23</v>
      </c>
      <c r="B296" s="509" t="s">
        <v>41</v>
      </c>
      <c r="C296" s="510"/>
      <c r="D296" s="510"/>
      <c r="E296" s="510"/>
      <c r="F296" s="510"/>
      <c r="G296" s="510"/>
      <c r="H296" s="510"/>
      <c r="I296" s="510"/>
      <c r="J296" s="510"/>
      <c r="K296" s="510"/>
      <c r="L296" s="510"/>
      <c r="M296" s="510"/>
      <c r="N296" s="510"/>
      <c r="O296" s="510"/>
      <c r="P296" s="510"/>
      <c r="Q296" s="510"/>
      <c r="R296" s="510"/>
      <c r="S296" s="510"/>
      <c r="T296" s="510"/>
      <c r="U296" s="510"/>
      <c r="V296" s="510"/>
      <c r="W296" s="510"/>
      <c r="X296" s="510"/>
      <c r="Y296" s="510"/>
      <c r="Z296" s="510"/>
      <c r="AA296" s="510"/>
      <c r="AB296" s="510"/>
      <c r="AC296" s="510"/>
      <c r="AD296" s="510"/>
      <c r="AE296" s="510"/>
      <c r="AF296" s="510"/>
      <c r="AG296" s="510"/>
      <c r="AH296" s="510"/>
      <c r="AI296" s="510"/>
      <c r="AJ296" s="510"/>
      <c r="AK296" s="510"/>
      <c r="AL296" s="510"/>
      <c r="AM296" s="510"/>
      <c r="AN296" s="510"/>
      <c r="AO296" s="510"/>
      <c r="AP296" s="510"/>
      <c r="AQ296" s="510"/>
      <c r="AR296" s="510"/>
      <c r="AS296" s="510"/>
      <c r="AT296" s="510">
        <v>1</v>
      </c>
      <c r="AU296" s="510"/>
      <c r="AV296" s="510"/>
      <c r="AW296" s="510"/>
      <c r="AX296" s="510"/>
      <c r="AY296" s="510"/>
      <c r="AZ296" s="510"/>
      <c r="BA296" s="510"/>
      <c r="BB296" s="510"/>
      <c r="BC296" s="510"/>
      <c r="BD296" s="510"/>
      <c r="BE296" s="510"/>
      <c r="BF296" s="511">
        <v>1</v>
      </c>
    </row>
    <row r="297" spans="1:58" x14ac:dyDescent="0.25">
      <c r="A297" s="508" t="s">
        <v>23</v>
      </c>
      <c r="B297" s="509" t="s">
        <v>56</v>
      </c>
      <c r="C297" s="510"/>
      <c r="D297" s="510"/>
      <c r="E297" s="510"/>
      <c r="F297" s="510"/>
      <c r="G297" s="510"/>
      <c r="H297" s="510"/>
      <c r="I297" s="510"/>
      <c r="J297" s="510"/>
      <c r="K297" s="510"/>
      <c r="L297" s="510"/>
      <c r="M297" s="510"/>
      <c r="N297" s="510"/>
      <c r="O297" s="510"/>
      <c r="P297" s="510"/>
      <c r="Q297" s="510"/>
      <c r="R297" s="510"/>
      <c r="S297" s="510"/>
      <c r="T297" s="510"/>
      <c r="U297" s="510"/>
      <c r="V297" s="510"/>
      <c r="W297" s="510"/>
      <c r="X297" s="510"/>
      <c r="Y297" s="510"/>
      <c r="Z297" s="510"/>
      <c r="AA297" s="510"/>
      <c r="AB297" s="510"/>
      <c r="AC297" s="510"/>
      <c r="AD297" s="510"/>
      <c r="AE297" s="510"/>
      <c r="AF297" s="510"/>
      <c r="AG297" s="510"/>
      <c r="AH297" s="510"/>
      <c r="AI297" s="510"/>
      <c r="AJ297" s="510"/>
      <c r="AK297" s="510"/>
      <c r="AL297" s="510"/>
      <c r="AM297" s="510"/>
      <c r="AN297" s="510"/>
      <c r="AO297" s="510"/>
      <c r="AP297" s="510"/>
      <c r="AQ297" s="510"/>
      <c r="AR297" s="510"/>
      <c r="AS297" s="510"/>
      <c r="AT297" s="510">
        <v>4</v>
      </c>
      <c r="AU297" s="510"/>
      <c r="AV297" s="510"/>
      <c r="AW297" s="510"/>
      <c r="AX297" s="510"/>
      <c r="AY297" s="510"/>
      <c r="AZ297" s="510"/>
      <c r="BA297" s="510"/>
      <c r="BB297" s="510"/>
      <c r="BC297" s="510"/>
      <c r="BD297" s="510"/>
      <c r="BE297" s="510"/>
      <c r="BF297" s="511">
        <v>4</v>
      </c>
    </row>
    <row r="298" spans="1:58" x14ac:dyDescent="0.25">
      <c r="A298" s="508" t="s">
        <v>23</v>
      </c>
      <c r="B298" s="509" t="s">
        <v>62</v>
      </c>
      <c r="C298" s="510"/>
      <c r="D298" s="510"/>
      <c r="E298" s="510"/>
      <c r="F298" s="510"/>
      <c r="G298" s="510"/>
      <c r="H298" s="510"/>
      <c r="I298" s="510"/>
      <c r="J298" s="510"/>
      <c r="K298" s="510"/>
      <c r="L298" s="510"/>
      <c r="M298" s="510"/>
      <c r="N298" s="510"/>
      <c r="O298" s="510"/>
      <c r="P298" s="510"/>
      <c r="Q298" s="510"/>
      <c r="R298" s="510"/>
      <c r="S298" s="510"/>
      <c r="T298" s="510"/>
      <c r="U298" s="510"/>
      <c r="V298" s="510"/>
      <c r="W298" s="510"/>
      <c r="X298" s="510"/>
      <c r="Y298" s="510"/>
      <c r="Z298" s="510"/>
      <c r="AA298" s="510"/>
      <c r="AB298" s="510"/>
      <c r="AC298" s="510"/>
      <c r="AD298" s="510"/>
      <c r="AE298" s="510"/>
      <c r="AF298" s="510"/>
      <c r="AG298" s="510"/>
      <c r="AH298" s="510"/>
      <c r="AI298" s="510"/>
      <c r="AJ298" s="510"/>
      <c r="AK298" s="510"/>
      <c r="AL298" s="510"/>
      <c r="AM298" s="510">
        <v>1</v>
      </c>
      <c r="AN298" s="510"/>
      <c r="AO298" s="510"/>
      <c r="AP298" s="510"/>
      <c r="AQ298" s="510"/>
      <c r="AR298" s="510"/>
      <c r="AS298" s="510"/>
      <c r="AT298" s="510">
        <v>8</v>
      </c>
      <c r="AU298" s="510"/>
      <c r="AV298" s="510"/>
      <c r="AW298" s="510"/>
      <c r="AX298" s="510"/>
      <c r="AY298" s="510"/>
      <c r="AZ298" s="510"/>
      <c r="BA298" s="510"/>
      <c r="BB298" s="510"/>
      <c r="BC298" s="510"/>
      <c r="BD298" s="510"/>
      <c r="BE298" s="510"/>
      <c r="BF298" s="511">
        <v>9</v>
      </c>
    </row>
    <row r="299" spans="1:58" x14ac:dyDescent="0.25">
      <c r="A299" s="508" t="s">
        <v>23</v>
      </c>
      <c r="B299" s="509" t="s">
        <v>42</v>
      </c>
      <c r="C299" s="510"/>
      <c r="D299" s="510"/>
      <c r="E299" s="510"/>
      <c r="F299" s="510"/>
      <c r="G299" s="510"/>
      <c r="H299" s="510"/>
      <c r="I299" s="510"/>
      <c r="J299" s="510"/>
      <c r="K299" s="510"/>
      <c r="L299" s="510"/>
      <c r="M299" s="510"/>
      <c r="N299" s="510"/>
      <c r="O299" s="510"/>
      <c r="P299" s="510"/>
      <c r="Q299" s="510"/>
      <c r="R299" s="510"/>
      <c r="S299" s="510"/>
      <c r="T299" s="510"/>
      <c r="U299" s="510"/>
      <c r="V299" s="510"/>
      <c r="W299" s="510"/>
      <c r="X299" s="510"/>
      <c r="Y299" s="510"/>
      <c r="Z299" s="510"/>
      <c r="AA299" s="510"/>
      <c r="AB299" s="510"/>
      <c r="AC299" s="510"/>
      <c r="AD299" s="510"/>
      <c r="AE299" s="510"/>
      <c r="AF299" s="510"/>
      <c r="AG299" s="510"/>
      <c r="AH299" s="510"/>
      <c r="AI299" s="510"/>
      <c r="AJ299" s="510"/>
      <c r="AK299" s="510"/>
      <c r="AL299" s="510"/>
      <c r="AM299" s="510">
        <v>1</v>
      </c>
      <c r="AN299" s="510"/>
      <c r="AO299" s="510"/>
      <c r="AP299" s="510"/>
      <c r="AQ299" s="510"/>
      <c r="AR299" s="510"/>
      <c r="AS299" s="510"/>
      <c r="AT299" s="510">
        <v>3</v>
      </c>
      <c r="AU299" s="510"/>
      <c r="AV299" s="510"/>
      <c r="AW299" s="510"/>
      <c r="AX299" s="510"/>
      <c r="AY299" s="510"/>
      <c r="AZ299" s="510"/>
      <c r="BA299" s="510"/>
      <c r="BB299" s="510"/>
      <c r="BC299" s="510"/>
      <c r="BD299" s="510"/>
      <c r="BE299" s="510"/>
      <c r="BF299" s="511">
        <v>4</v>
      </c>
    </row>
    <row r="300" spans="1:58" x14ac:dyDescent="0.25">
      <c r="A300" s="508" t="s">
        <v>23</v>
      </c>
      <c r="B300" s="509" t="s">
        <v>55</v>
      </c>
      <c r="C300" s="510"/>
      <c r="D300" s="510"/>
      <c r="E300" s="510"/>
      <c r="F300" s="510"/>
      <c r="G300" s="510"/>
      <c r="H300" s="510"/>
      <c r="I300" s="510"/>
      <c r="J300" s="510"/>
      <c r="K300" s="510"/>
      <c r="L300" s="510"/>
      <c r="M300" s="510"/>
      <c r="N300" s="510"/>
      <c r="O300" s="510"/>
      <c r="P300" s="510"/>
      <c r="Q300" s="510"/>
      <c r="R300" s="510"/>
      <c r="S300" s="510"/>
      <c r="T300" s="510"/>
      <c r="U300" s="510"/>
      <c r="V300" s="510"/>
      <c r="W300" s="510"/>
      <c r="X300" s="510"/>
      <c r="Y300" s="510"/>
      <c r="Z300" s="510"/>
      <c r="AA300" s="510"/>
      <c r="AB300" s="510"/>
      <c r="AC300" s="510"/>
      <c r="AD300" s="510"/>
      <c r="AE300" s="510"/>
      <c r="AF300" s="510"/>
      <c r="AG300" s="510"/>
      <c r="AH300" s="510"/>
      <c r="AI300" s="510"/>
      <c r="AJ300" s="510"/>
      <c r="AK300" s="510"/>
      <c r="AL300" s="510"/>
      <c r="AM300" s="510">
        <v>1</v>
      </c>
      <c r="AN300" s="510"/>
      <c r="AO300" s="510"/>
      <c r="AP300" s="510"/>
      <c r="AQ300" s="510"/>
      <c r="AR300" s="510"/>
      <c r="AS300" s="510"/>
      <c r="AT300" s="510">
        <v>7</v>
      </c>
      <c r="AU300" s="510"/>
      <c r="AV300" s="510"/>
      <c r="AW300" s="510"/>
      <c r="AX300" s="510"/>
      <c r="AY300" s="510"/>
      <c r="AZ300" s="510"/>
      <c r="BA300" s="510"/>
      <c r="BB300" s="510"/>
      <c r="BC300" s="510"/>
      <c r="BD300" s="510"/>
      <c r="BE300" s="510"/>
      <c r="BF300" s="511">
        <v>8</v>
      </c>
    </row>
    <row r="301" spans="1:58" x14ac:dyDescent="0.25">
      <c r="A301" s="508" t="s">
        <v>23</v>
      </c>
      <c r="B301" s="509" t="s">
        <v>963</v>
      </c>
      <c r="C301" s="510"/>
      <c r="D301" s="510"/>
      <c r="E301" s="510"/>
      <c r="F301" s="510"/>
      <c r="G301" s="510"/>
      <c r="H301" s="510"/>
      <c r="I301" s="510"/>
      <c r="J301" s="510"/>
      <c r="K301" s="510"/>
      <c r="L301" s="510"/>
      <c r="M301" s="510"/>
      <c r="N301" s="510"/>
      <c r="O301" s="510"/>
      <c r="P301" s="510"/>
      <c r="Q301" s="510"/>
      <c r="R301" s="510"/>
      <c r="S301" s="510"/>
      <c r="T301" s="510"/>
      <c r="U301" s="510"/>
      <c r="V301" s="510"/>
      <c r="W301" s="510"/>
      <c r="X301" s="510"/>
      <c r="Y301" s="510"/>
      <c r="Z301" s="510"/>
      <c r="AA301" s="510"/>
      <c r="AB301" s="510"/>
      <c r="AC301" s="510"/>
      <c r="AD301" s="510"/>
      <c r="AE301" s="510"/>
      <c r="AF301" s="510"/>
      <c r="AG301" s="510"/>
      <c r="AH301" s="510"/>
      <c r="AI301" s="510"/>
      <c r="AJ301" s="510"/>
      <c r="AK301" s="510"/>
      <c r="AL301" s="510"/>
      <c r="AM301" s="510"/>
      <c r="AN301" s="510"/>
      <c r="AO301" s="510"/>
      <c r="AP301" s="510"/>
      <c r="AQ301" s="510"/>
      <c r="AR301" s="510"/>
      <c r="AS301" s="510"/>
      <c r="AT301" s="510">
        <v>3</v>
      </c>
      <c r="AU301" s="510"/>
      <c r="AV301" s="510"/>
      <c r="AW301" s="510"/>
      <c r="AX301" s="510"/>
      <c r="AY301" s="510"/>
      <c r="AZ301" s="510"/>
      <c r="BA301" s="510"/>
      <c r="BB301" s="510"/>
      <c r="BC301" s="510"/>
      <c r="BD301" s="510"/>
      <c r="BE301" s="510"/>
      <c r="BF301" s="511">
        <v>3</v>
      </c>
    </row>
    <row r="302" spans="1:58" x14ac:dyDescent="0.25">
      <c r="A302" s="508" t="s">
        <v>23</v>
      </c>
      <c r="B302" s="509" t="s">
        <v>53</v>
      </c>
      <c r="C302" s="510"/>
      <c r="D302" s="510"/>
      <c r="E302" s="510"/>
      <c r="F302" s="510"/>
      <c r="G302" s="510"/>
      <c r="H302" s="510"/>
      <c r="I302" s="510"/>
      <c r="J302" s="510"/>
      <c r="K302" s="510"/>
      <c r="L302" s="510"/>
      <c r="M302" s="510"/>
      <c r="N302" s="510"/>
      <c r="O302" s="510"/>
      <c r="P302" s="510"/>
      <c r="Q302" s="510"/>
      <c r="R302" s="510"/>
      <c r="S302" s="510"/>
      <c r="T302" s="510"/>
      <c r="U302" s="510"/>
      <c r="V302" s="510"/>
      <c r="W302" s="510"/>
      <c r="X302" s="510"/>
      <c r="Y302" s="510"/>
      <c r="Z302" s="510"/>
      <c r="AA302" s="510"/>
      <c r="AB302" s="510"/>
      <c r="AC302" s="510"/>
      <c r="AD302" s="510"/>
      <c r="AE302" s="510"/>
      <c r="AF302" s="510"/>
      <c r="AG302" s="510"/>
      <c r="AH302" s="510"/>
      <c r="AI302" s="510"/>
      <c r="AJ302" s="510"/>
      <c r="AK302" s="510"/>
      <c r="AL302" s="510"/>
      <c r="AM302" s="510">
        <v>1</v>
      </c>
      <c r="AN302" s="510"/>
      <c r="AO302" s="510"/>
      <c r="AP302" s="510"/>
      <c r="AQ302" s="510"/>
      <c r="AR302" s="510"/>
      <c r="AS302" s="510"/>
      <c r="AT302" s="510">
        <v>5</v>
      </c>
      <c r="AU302" s="510"/>
      <c r="AV302" s="510"/>
      <c r="AW302" s="510"/>
      <c r="AX302" s="510"/>
      <c r="AY302" s="510"/>
      <c r="AZ302" s="510"/>
      <c r="BA302" s="510"/>
      <c r="BB302" s="510"/>
      <c r="BC302" s="510"/>
      <c r="BD302" s="510"/>
      <c r="BE302" s="510"/>
      <c r="BF302" s="511">
        <v>6</v>
      </c>
    </row>
    <row r="303" spans="1:58" s="434" customFormat="1" x14ac:dyDescent="0.25">
      <c r="A303" s="1697" t="s">
        <v>964</v>
      </c>
      <c r="B303" s="1698"/>
      <c r="C303" s="438"/>
      <c r="D303" s="438"/>
      <c r="E303" s="438"/>
      <c r="F303" s="438"/>
      <c r="G303" s="438"/>
      <c r="H303" s="438"/>
      <c r="I303" s="438"/>
      <c r="J303" s="438"/>
      <c r="K303" s="438"/>
      <c r="L303" s="438"/>
      <c r="M303" s="438"/>
      <c r="N303" s="438"/>
      <c r="O303" s="438"/>
      <c r="P303" s="438"/>
      <c r="Q303" s="438"/>
      <c r="R303" s="438"/>
      <c r="S303" s="438"/>
      <c r="T303" s="438"/>
      <c r="U303" s="438"/>
      <c r="V303" s="438"/>
      <c r="W303" s="438"/>
      <c r="X303" s="438"/>
      <c r="Y303" s="438"/>
      <c r="Z303" s="438"/>
      <c r="AA303" s="438"/>
      <c r="AB303" s="438"/>
      <c r="AC303" s="438"/>
      <c r="AD303" s="438"/>
      <c r="AE303" s="438"/>
      <c r="AF303" s="438"/>
      <c r="AG303" s="438"/>
      <c r="AH303" s="438"/>
      <c r="AI303" s="438"/>
      <c r="AJ303" s="438"/>
      <c r="AK303" s="438"/>
      <c r="AL303" s="438"/>
      <c r="AM303" s="438"/>
      <c r="AN303" s="438"/>
      <c r="AO303" s="438"/>
      <c r="AP303" s="438"/>
      <c r="AQ303" s="438"/>
      <c r="AR303" s="438"/>
      <c r="AS303" s="438"/>
      <c r="AT303" s="438"/>
      <c r="AU303" s="438"/>
      <c r="AV303" s="438"/>
      <c r="AW303" s="438"/>
      <c r="AX303" s="438"/>
      <c r="AY303" s="438"/>
      <c r="AZ303" s="438"/>
      <c r="BA303" s="438"/>
      <c r="BB303" s="438"/>
      <c r="BC303" s="438"/>
      <c r="BD303" s="438"/>
      <c r="BE303" s="438"/>
      <c r="BF303" s="439"/>
    </row>
    <row r="304" spans="1:58" x14ac:dyDescent="0.25">
      <c r="A304" s="508" t="s">
        <v>23</v>
      </c>
      <c r="B304" s="509" t="s">
        <v>52</v>
      </c>
      <c r="C304" s="510"/>
      <c r="D304" s="510"/>
      <c r="E304" s="510"/>
      <c r="F304" s="510"/>
      <c r="G304" s="510"/>
      <c r="H304" s="510"/>
      <c r="I304" s="510"/>
      <c r="J304" s="510"/>
      <c r="K304" s="510"/>
      <c r="L304" s="510"/>
      <c r="M304" s="510"/>
      <c r="N304" s="510"/>
      <c r="O304" s="510"/>
      <c r="P304" s="510"/>
      <c r="Q304" s="510"/>
      <c r="R304" s="510"/>
      <c r="S304" s="510"/>
      <c r="T304" s="510"/>
      <c r="U304" s="510"/>
      <c r="V304" s="510"/>
      <c r="W304" s="510"/>
      <c r="X304" s="510"/>
      <c r="Y304" s="510"/>
      <c r="Z304" s="510"/>
      <c r="AA304" s="510"/>
      <c r="AB304" s="510"/>
      <c r="AC304" s="510"/>
      <c r="AD304" s="510"/>
      <c r="AE304" s="510"/>
      <c r="AF304" s="510"/>
      <c r="AG304" s="510"/>
      <c r="AH304" s="510"/>
      <c r="AI304" s="510"/>
      <c r="AJ304" s="510"/>
      <c r="AK304" s="510"/>
      <c r="AL304" s="510"/>
      <c r="AM304" s="510">
        <v>1</v>
      </c>
      <c r="AN304" s="510"/>
      <c r="AO304" s="510"/>
      <c r="AP304" s="510"/>
      <c r="AQ304" s="510"/>
      <c r="AR304" s="510"/>
      <c r="AS304" s="510"/>
      <c r="AT304" s="510">
        <v>4</v>
      </c>
      <c r="AU304" s="510"/>
      <c r="AV304" s="510"/>
      <c r="AW304" s="510"/>
      <c r="AX304" s="510"/>
      <c r="AY304" s="510"/>
      <c r="AZ304" s="510"/>
      <c r="BA304" s="510"/>
      <c r="BB304" s="510"/>
      <c r="BC304" s="510"/>
      <c r="BD304" s="510"/>
      <c r="BE304" s="510"/>
      <c r="BF304" s="511">
        <v>5</v>
      </c>
    </row>
    <row r="305" spans="1:58" x14ac:dyDescent="0.25">
      <c r="A305" s="508" t="s">
        <v>23</v>
      </c>
      <c r="B305" s="509" t="s">
        <v>43</v>
      </c>
      <c r="C305" s="510"/>
      <c r="D305" s="510"/>
      <c r="E305" s="510"/>
      <c r="F305" s="510"/>
      <c r="G305" s="510"/>
      <c r="H305" s="510"/>
      <c r="I305" s="510"/>
      <c r="J305" s="510"/>
      <c r="K305" s="510"/>
      <c r="L305" s="510"/>
      <c r="M305" s="510"/>
      <c r="N305" s="510"/>
      <c r="O305" s="510"/>
      <c r="P305" s="510"/>
      <c r="Q305" s="510"/>
      <c r="R305" s="510"/>
      <c r="S305" s="510"/>
      <c r="T305" s="510"/>
      <c r="U305" s="510"/>
      <c r="V305" s="510"/>
      <c r="W305" s="510"/>
      <c r="X305" s="510"/>
      <c r="Y305" s="510"/>
      <c r="Z305" s="510"/>
      <c r="AA305" s="510"/>
      <c r="AB305" s="510"/>
      <c r="AC305" s="510"/>
      <c r="AD305" s="510"/>
      <c r="AE305" s="510"/>
      <c r="AF305" s="510"/>
      <c r="AG305" s="510"/>
      <c r="AH305" s="510"/>
      <c r="AI305" s="510"/>
      <c r="AJ305" s="510"/>
      <c r="AK305" s="510"/>
      <c r="AL305" s="510"/>
      <c r="AM305" s="510"/>
      <c r="AN305" s="510"/>
      <c r="AO305" s="510"/>
      <c r="AP305" s="510"/>
      <c r="AQ305" s="510"/>
      <c r="AR305" s="510"/>
      <c r="AS305" s="510"/>
      <c r="AT305" s="510">
        <v>2</v>
      </c>
      <c r="AU305" s="510"/>
      <c r="AV305" s="510"/>
      <c r="AW305" s="510"/>
      <c r="AX305" s="510"/>
      <c r="AY305" s="510"/>
      <c r="AZ305" s="510"/>
      <c r="BA305" s="510"/>
      <c r="BB305" s="510"/>
      <c r="BC305" s="510"/>
      <c r="BD305" s="510"/>
      <c r="BE305" s="510"/>
      <c r="BF305" s="511">
        <v>2</v>
      </c>
    </row>
    <row r="306" spans="1:58" x14ac:dyDescent="0.25">
      <c r="A306" s="508" t="s">
        <v>23</v>
      </c>
      <c r="B306" s="509" t="s">
        <v>44</v>
      </c>
      <c r="C306" s="510"/>
      <c r="D306" s="510"/>
      <c r="E306" s="510"/>
      <c r="F306" s="510"/>
      <c r="G306" s="510"/>
      <c r="H306" s="510"/>
      <c r="I306" s="510"/>
      <c r="J306" s="510"/>
      <c r="K306" s="510"/>
      <c r="L306" s="510"/>
      <c r="M306" s="510"/>
      <c r="N306" s="510"/>
      <c r="O306" s="510"/>
      <c r="P306" s="510"/>
      <c r="Q306" s="510"/>
      <c r="R306" s="510"/>
      <c r="S306" s="510"/>
      <c r="T306" s="510"/>
      <c r="U306" s="510"/>
      <c r="V306" s="510"/>
      <c r="W306" s="510"/>
      <c r="X306" s="510"/>
      <c r="Y306" s="510"/>
      <c r="Z306" s="510"/>
      <c r="AA306" s="510"/>
      <c r="AB306" s="510"/>
      <c r="AC306" s="510"/>
      <c r="AD306" s="510"/>
      <c r="AE306" s="510"/>
      <c r="AF306" s="510"/>
      <c r="AG306" s="510"/>
      <c r="AH306" s="510"/>
      <c r="AI306" s="510"/>
      <c r="AJ306" s="510"/>
      <c r="AK306" s="510"/>
      <c r="AL306" s="510"/>
      <c r="AM306" s="510">
        <v>1</v>
      </c>
      <c r="AN306" s="510"/>
      <c r="AO306" s="510"/>
      <c r="AP306" s="510"/>
      <c r="AQ306" s="510"/>
      <c r="AR306" s="510"/>
      <c r="AS306" s="510"/>
      <c r="AT306" s="510">
        <v>2</v>
      </c>
      <c r="AU306" s="510"/>
      <c r="AV306" s="510"/>
      <c r="AW306" s="510"/>
      <c r="AX306" s="510"/>
      <c r="AY306" s="510"/>
      <c r="AZ306" s="510"/>
      <c r="BA306" s="510"/>
      <c r="BB306" s="510"/>
      <c r="BC306" s="510"/>
      <c r="BD306" s="510"/>
      <c r="BE306" s="510"/>
      <c r="BF306" s="511">
        <v>3</v>
      </c>
    </row>
    <row r="307" spans="1:58" x14ac:dyDescent="0.25">
      <c r="A307" s="508" t="s">
        <v>23</v>
      </c>
      <c r="B307" s="509" t="s">
        <v>51</v>
      </c>
      <c r="C307" s="510"/>
      <c r="D307" s="510"/>
      <c r="E307" s="510"/>
      <c r="F307" s="510"/>
      <c r="G307" s="510"/>
      <c r="H307" s="510"/>
      <c r="I307" s="510"/>
      <c r="J307" s="510"/>
      <c r="K307" s="510"/>
      <c r="L307" s="510"/>
      <c r="M307" s="510"/>
      <c r="N307" s="510"/>
      <c r="O307" s="510"/>
      <c r="P307" s="510"/>
      <c r="Q307" s="510"/>
      <c r="R307" s="510"/>
      <c r="S307" s="510"/>
      <c r="T307" s="510"/>
      <c r="U307" s="510"/>
      <c r="V307" s="510"/>
      <c r="W307" s="510"/>
      <c r="X307" s="510"/>
      <c r="Y307" s="510"/>
      <c r="Z307" s="510"/>
      <c r="AA307" s="510"/>
      <c r="AB307" s="510"/>
      <c r="AC307" s="510"/>
      <c r="AD307" s="510"/>
      <c r="AE307" s="510"/>
      <c r="AF307" s="510"/>
      <c r="AG307" s="510"/>
      <c r="AH307" s="510"/>
      <c r="AI307" s="510"/>
      <c r="AJ307" s="510"/>
      <c r="AK307" s="510"/>
      <c r="AL307" s="510"/>
      <c r="AM307" s="510"/>
      <c r="AN307" s="510"/>
      <c r="AO307" s="510"/>
      <c r="AP307" s="510"/>
      <c r="AQ307" s="510"/>
      <c r="AR307" s="510"/>
      <c r="AS307" s="510"/>
      <c r="AT307" s="510">
        <v>4</v>
      </c>
      <c r="AU307" s="510"/>
      <c r="AV307" s="510"/>
      <c r="AW307" s="510"/>
      <c r="AX307" s="510"/>
      <c r="AY307" s="510"/>
      <c r="AZ307" s="510"/>
      <c r="BA307" s="510"/>
      <c r="BB307" s="510"/>
      <c r="BC307" s="510"/>
      <c r="BD307" s="510"/>
      <c r="BE307" s="510"/>
      <c r="BF307" s="511">
        <v>4</v>
      </c>
    </row>
    <row r="308" spans="1:58" x14ac:dyDescent="0.25">
      <c r="A308" s="508" t="s">
        <v>23</v>
      </c>
      <c r="B308" s="509" t="s">
        <v>50</v>
      </c>
      <c r="C308" s="510"/>
      <c r="D308" s="510"/>
      <c r="E308" s="510"/>
      <c r="F308" s="510"/>
      <c r="G308" s="510"/>
      <c r="H308" s="510"/>
      <c r="I308" s="510"/>
      <c r="J308" s="510"/>
      <c r="K308" s="510"/>
      <c r="L308" s="510"/>
      <c r="M308" s="510"/>
      <c r="N308" s="510"/>
      <c r="O308" s="510"/>
      <c r="P308" s="510"/>
      <c r="Q308" s="510"/>
      <c r="R308" s="510"/>
      <c r="S308" s="510"/>
      <c r="T308" s="510"/>
      <c r="U308" s="510"/>
      <c r="V308" s="510"/>
      <c r="W308" s="510"/>
      <c r="X308" s="510"/>
      <c r="Y308" s="510"/>
      <c r="Z308" s="510"/>
      <c r="AA308" s="510"/>
      <c r="AB308" s="510"/>
      <c r="AC308" s="510"/>
      <c r="AD308" s="510"/>
      <c r="AE308" s="510"/>
      <c r="AF308" s="510"/>
      <c r="AG308" s="510"/>
      <c r="AH308" s="510"/>
      <c r="AI308" s="510"/>
      <c r="AJ308" s="510"/>
      <c r="AK308" s="510"/>
      <c r="AL308" s="510"/>
      <c r="AM308" s="510">
        <v>2</v>
      </c>
      <c r="AN308" s="510"/>
      <c r="AO308" s="510"/>
      <c r="AP308" s="510"/>
      <c r="AQ308" s="510"/>
      <c r="AR308" s="510"/>
      <c r="AS308" s="510"/>
      <c r="AT308" s="510">
        <v>11</v>
      </c>
      <c r="AU308" s="510"/>
      <c r="AV308" s="510"/>
      <c r="AW308" s="510"/>
      <c r="AX308" s="510"/>
      <c r="AY308" s="510"/>
      <c r="AZ308" s="510"/>
      <c r="BA308" s="510"/>
      <c r="BB308" s="510"/>
      <c r="BC308" s="510"/>
      <c r="BD308" s="510"/>
      <c r="BE308" s="510"/>
      <c r="BF308" s="511">
        <v>13</v>
      </c>
    </row>
    <row r="309" spans="1:58" x14ac:dyDescent="0.25">
      <c r="A309" s="508" t="s">
        <v>23</v>
      </c>
      <c r="B309" s="509" t="s">
        <v>45</v>
      </c>
      <c r="C309" s="510"/>
      <c r="D309" s="510"/>
      <c r="E309" s="510"/>
      <c r="F309" s="510"/>
      <c r="G309" s="510"/>
      <c r="H309" s="510"/>
      <c r="I309" s="510"/>
      <c r="J309" s="510"/>
      <c r="K309" s="510"/>
      <c r="L309" s="510"/>
      <c r="M309" s="510"/>
      <c r="N309" s="510"/>
      <c r="O309" s="510"/>
      <c r="P309" s="510"/>
      <c r="Q309" s="510"/>
      <c r="R309" s="510"/>
      <c r="S309" s="510"/>
      <c r="T309" s="510"/>
      <c r="U309" s="510"/>
      <c r="V309" s="510"/>
      <c r="W309" s="510"/>
      <c r="X309" s="510"/>
      <c r="Y309" s="510"/>
      <c r="Z309" s="510"/>
      <c r="AA309" s="510"/>
      <c r="AB309" s="510"/>
      <c r="AC309" s="510"/>
      <c r="AD309" s="510"/>
      <c r="AE309" s="510"/>
      <c r="AF309" s="510"/>
      <c r="AG309" s="510"/>
      <c r="AH309" s="510"/>
      <c r="AI309" s="510"/>
      <c r="AJ309" s="510"/>
      <c r="AK309" s="510"/>
      <c r="AL309" s="510"/>
      <c r="AM309" s="510"/>
      <c r="AN309" s="510"/>
      <c r="AO309" s="510"/>
      <c r="AP309" s="510"/>
      <c r="AQ309" s="510"/>
      <c r="AR309" s="510"/>
      <c r="AS309" s="510"/>
      <c r="AT309" s="510">
        <v>1</v>
      </c>
      <c r="AU309" s="510"/>
      <c r="AV309" s="510"/>
      <c r="AW309" s="510"/>
      <c r="AX309" s="510"/>
      <c r="AY309" s="510"/>
      <c r="AZ309" s="510"/>
      <c r="BA309" s="510"/>
      <c r="BB309" s="510"/>
      <c r="BC309" s="510"/>
      <c r="BD309" s="510"/>
      <c r="BE309" s="510"/>
      <c r="BF309" s="511">
        <v>1</v>
      </c>
    </row>
    <row r="310" spans="1:58" x14ac:dyDescent="0.25">
      <c r="A310" s="508" t="s">
        <v>23</v>
      </c>
      <c r="B310" s="509" t="s">
        <v>61</v>
      </c>
      <c r="C310" s="510"/>
      <c r="D310" s="510"/>
      <c r="E310" s="510"/>
      <c r="F310" s="510"/>
      <c r="G310" s="510"/>
      <c r="H310" s="510"/>
      <c r="I310" s="510"/>
      <c r="J310" s="510"/>
      <c r="K310" s="510"/>
      <c r="L310" s="510"/>
      <c r="M310" s="510"/>
      <c r="N310" s="510"/>
      <c r="O310" s="510"/>
      <c r="P310" s="510"/>
      <c r="Q310" s="510"/>
      <c r="R310" s="510"/>
      <c r="S310" s="510"/>
      <c r="T310" s="510"/>
      <c r="U310" s="510"/>
      <c r="V310" s="510"/>
      <c r="W310" s="510"/>
      <c r="X310" s="510"/>
      <c r="Y310" s="510"/>
      <c r="Z310" s="510"/>
      <c r="AA310" s="510"/>
      <c r="AB310" s="510"/>
      <c r="AC310" s="510"/>
      <c r="AD310" s="510"/>
      <c r="AE310" s="510"/>
      <c r="AF310" s="510"/>
      <c r="AG310" s="510"/>
      <c r="AH310" s="510"/>
      <c r="AI310" s="510"/>
      <c r="AJ310" s="510"/>
      <c r="AK310" s="510"/>
      <c r="AL310" s="510"/>
      <c r="AM310" s="510">
        <v>1</v>
      </c>
      <c r="AN310" s="510"/>
      <c r="AO310" s="510"/>
      <c r="AP310" s="510"/>
      <c r="AQ310" s="510"/>
      <c r="AR310" s="510"/>
      <c r="AS310" s="510"/>
      <c r="AT310" s="510">
        <v>8</v>
      </c>
      <c r="AU310" s="510"/>
      <c r="AV310" s="510"/>
      <c r="AW310" s="510"/>
      <c r="AX310" s="510"/>
      <c r="AY310" s="510"/>
      <c r="AZ310" s="510"/>
      <c r="BA310" s="510"/>
      <c r="BB310" s="510"/>
      <c r="BC310" s="510"/>
      <c r="BD310" s="510"/>
      <c r="BE310" s="510"/>
      <c r="BF310" s="511">
        <v>9</v>
      </c>
    </row>
    <row r="311" spans="1:58" x14ac:dyDescent="0.25">
      <c r="A311" s="508" t="s">
        <v>23</v>
      </c>
      <c r="B311" s="509" t="s">
        <v>49</v>
      </c>
      <c r="C311" s="510"/>
      <c r="D311" s="510"/>
      <c r="E311" s="510"/>
      <c r="F311" s="510"/>
      <c r="G311" s="510"/>
      <c r="H311" s="510"/>
      <c r="I311" s="510"/>
      <c r="J311" s="510"/>
      <c r="K311" s="510"/>
      <c r="L311" s="510"/>
      <c r="M311" s="510"/>
      <c r="N311" s="510"/>
      <c r="O311" s="510"/>
      <c r="P311" s="510"/>
      <c r="Q311" s="510"/>
      <c r="R311" s="510"/>
      <c r="S311" s="510"/>
      <c r="T311" s="510"/>
      <c r="U311" s="510"/>
      <c r="V311" s="510"/>
      <c r="W311" s="510"/>
      <c r="X311" s="510"/>
      <c r="Y311" s="510"/>
      <c r="Z311" s="510"/>
      <c r="AA311" s="510"/>
      <c r="AB311" s="510"/>
      <c r="AC311" s="510"/>
      <c r="AD311" s="510"/>
      <c r="AE311" s="510"/>
      <c r="AF311" s="510"/>
      <c r="AG311" s="510"/>
      <c r="AH311" s="510"/>
      <c r="AI311" s="510"/>
      <c r="AJ311" s="510"/>
      <c r="AK311" s="510"/>
      <c r="AL311" s="510"/>
      <c r="AM311" s="510">
        <v>1</v>
      </c>
      <c r="AN311" s="510"/>
      <c r="AO311" s="510"/>
      <c r="AP311" s="510"/>
      <c r="AQ311" s="510"/>
      <c r="AR311" s="510"/>
      <c r="AS311" s="510"/>
      <c r="AT311" s="510">
        <v>2</v>
      </c>
      <c r="AU311" s="510"/>
      <c r="AV311" s="510"/>
      <c r="AW311" s="510"/>
      <c r="AX311" s="510"/>
      <c r="AY311" s="510"/>
      <c r="AZ311" s="510"/>
      <c r="BA311" s="510"/>
      <c r="BB311" s="510"/>
      <c r="BC311" s="510"/>
      <c r="BD311" s="510"/>
      <c r="BE311" s="510"/>
      <c r="BF311" s="511">
        <v>3</v>
      </c>
    </row>
    <row r="312" spans="1:58" x14ac:dyDescent="0.25">
      <c r="A312" s="508" t="s">
        <v>23</v>
      </c>
      <c r="B312" s="509" t="s">
        <v>46</v>
      </c>
      <c r="C312" s="510"/>
      <c r="D312" s="510"/>
      <c r="E312" s="510"/>
      <c r="F312" s="510"/>
      <c r="G312" s="510"/>
      <c r="H312" s="510"/>
      <c r="I312" s="510"/>
      <c r="J312" s="510"/>
      <c r="K312" s="510"/>
      <c r="L312" s="510"/>
      <c r="M312" s="510"/>
      <c r="N312" s="510"/>
      <c r="O312" s="510"/>
      <c r="P312" s="510"/>
      <c r="Q312" s="510"/>
      <c r="R312" s="510"/>
      <c r="S312" s="510"/>
      <c r="T312" s="510"/>
      <c r="U312" s="510"/>
      <c r="V312" s="510"/>
      <c r="W312" s="510"/>
      <c r="X312" s="510"/>
      <c r="Y312" s="510"/>
      <c r="Z312" s="510"/>
      <c r="AA312" s="510"/>
      <c r="AB312" s="510"/>
      <c r="AC312" s="510"/>
      <c r="AD312" s="510"/>
      <c r="AE312" s="510"/>
      <c r="AF312" s="510"/>
      <c r="AG312" s="510"/>
      <c r="AH312" s="510"/>
      <c r="AI312" s="510"/>
      <c r="AJ312" s="510"/>
      <c r="AK312" s="510"/>
      <c r="AL312" s="510"/>
      <c r="AM312" s="510"/>
      <c r="AN312" s="510"/>
      <c r="AO312" s="510"/>
      <c r="AP312" s="510"/>
      <c r="AQ312" s="510"/>
      <c r="AR312" s="510"/>
      <c r="AS312" s="510"/>
      <c r="AT312" s="510">
        <v>4</v>
      </c>
      <c r="AU312" s="510"/>
      <c r="AV312" s="510"/>
      <c r="AW312" s="510"/>
      <c r="AX312" s="510"/>
      <c r="AY312" s="510"/>
      <c r="AZ312" s="510"/>
      <c r="BA312" s="510"/>
      <c r="BB312" s="510"/>
      <c r="BC312" s="510"/>
      <c r="BD312" s="510"/>
      <c r="BE312" s="510"/>
      <c r="BF312" s="511">
        <v>4</v>
      </c>
    </row>
    <row r="313" spans="1:58" x14ac:dyDescent="0.25">
      <c r="A313" s="508" t="s">
        <v>23</v>
      </c>
      <c r="B313" s="509" t="s">
        <v>47</v>
      </c>
      <c r="C313" s="510"/>
      <c r="D313" s="510"/>
      <c r="E313" s="510"/>
      <c r="F313" s="510"/>
      <c r="G313" s="510"/>
      <c r="H313" s="510"/>
      <c r="I313" s="510"/>
      <c r="J313" s="510"/>
      <c r="K313" s="510"/>
      <c r="L313" s="510"/>
      <c r="M313" s="510"/>
      <c r="N313" s="510"/>
      <c r="O313" s="510"/>
      <c r="P313" s="510"/>
      <c r="Q313" s="510"/>
      <c r="R313" s="510"/>
      <c r="S313" s="510"/>
      <c r="T313" s="510"/>
      <c r="U313" s="510"/>
      <c r="V313" s="510"/>
      <c r="W313" s="510"/>
      <c r="X313" s="510"/>
      <c r="Y313" s="510"/>
      <c r="Z313" s="510"/>
      <c r="AA313" s="510"/>
      <c r="AB313" s="510"/>
      <c r="AC313" s="510"/>
      <c r="AD313" s="510"/>
      <c r="AE313" s="510"/>
      <c r="AF313" s="510"/>
      <c r="AG313" s="510"/>
      <c r="AH313" s="510"/>
      <c r="AI313" s="510"/>
      <c r="AJ313" s="510"/>
      <c r="AK313" s="510"/>
      <c r="AL313" s="510"/>
      <c r="AM313" s="510"/>
      <c r="AN313" s="510"/>
      <c r="AO313" s="510"/>
      <c r="AP313" s="510"/>
      <c r="AQ313" s="510"/>
      <c r="AR313" s="510"/>
      <c r="AS313" s="510"/>
      <c r="AT313" s="510">
        <v>2</v>
      </c>
      <c r="AU313" s="510"/>
      <c r="AV313" s="510"/>
      <c r="AW313" s="510"/>
      <c r="AX313" s="510"/>
      <c r="AY313" s="510"/>
      <c r="AZ313" s="510"/>
      <c r="BA313" s="510"/>
      <c r="BB313" s="510"/>
      <c r="BC313" s="510"/>
      <c r="BD313" s="510"/>
      <c r="BE313" s="510"/>
      <c r="BF313" s="511">
        <v>2</v>
      </c>
    </row>
    <row r="314" spans="1:58" x14ac:dyDescent="0.25">
      <c r="A314" s="508" t="s">
        <v>23</v>
      </c>
      <c r="B314" s="509" t="s">
        <v>48</v>
      </c>
      <c r="C314" s="510"/>
      <c r="D314" s="510"/>
      <c r="E314" s="510"/>
      <c r="F314" s="510"/>
      <c r="G314" s="510"/>
      <c r="H314" s="510"/>
      <c r="I314" s="510"/>
      <c r="J314" s="510"/>
      <c r="K314" s="510"/>
      <c r="L314" s="510"/>
      <c r="M314" s="510"/>
      <c r="N314" s="510"/>
      <c r="O314" s="510"/>
      <c r="P314" s="510"/>
      <c r="Q314" s="510"/>
      <c r="R314" s="510"/>
      <c r="S314" s="510"/>
      <c r="T314" s="510"/>
      <c r="U314" s="510"/>
      <c r="V314" s="510"/>
      <c r="W314" s="510"/>
      <c r="X314" s="510"/>
      <c r="Y314" s="510"/>
      <c r="Z314" s="510"/>
      <c r="AA314" s="510"/>
      <c r="AB314" s="510"/>
      <c r="AC314" s="510"/>
      <c r="AD314" s="510"/>
      <c r="AE314" s="510"/>
      <c r="AF314" s="510"/>
      <c r="AG314" s="510"/>
      <c r="AH314" s="510"/>
      <c r="AI314" s="510"/>
      <c r="AJ314" s="510"/>
      <c r="AK314" s="510"/>
      <c r="AL314" s="510"/>
      <c r="AM314" s="510">
        <v>1</v>
      </c>
      <c r="AN314" s="510"/>
      <c r="AO314" s="510"/>
      <c r="AP314" s="510"/>
      <c r="AQ314" s="510"/>
      <c r="AR314" s="510"/>
      <c r="AS314" s="510"/>
      <c r="AT314" s="510">
        <v>6</v>
      </c>
      <c r="AU314" s="510"/>
      <c r="AV314" s="510"/>
      <c r="AW314" s="510"/>
      <c r="AX314" s="510"/>
      <c r="AY314" s="510"/>
      <c r="AZ314" s="510"/>
      <c r="BA314" s="510"/>
      <c r="BB314" s="510"/>
      <c r="BC314" s="510"/>
      <c r="BD314" s="510"/>
      <c r="BE314" s="510"/>
      <c r="BF314" s="511">
        <v>7</v>
      </c>
    </row>
    <row r="315" spans="1:58" s="434" customFormat="1" x14ac:dyDescent="0.25">
      <c r="A315" s="1697" t="s">
        <v>965</v>
      </c>
      <c r="B315" s="1698"/>
      <c r="C315" s="438"/>
      <c r="D315" s="438"/>
      <c r="E315" s="438"/>
      <c r="F315" s="438"/>
      <c r="G315" s="438"/>
      <c r="H315" s="438"/>
      <c r="I315" s="438"/>
      <c r="J315" s="438"/>
      <c r="K315" s="438"/>
      <c r="L315" s="438"/>
      <c r="M315" s="438"/>
      <c r="N315" s="438"/>
      <c r="O315" s="438"/>
      <c r="P315" s="438"/>
      <c r="Q315" s="438"/>
      <c r="R315" s="438"/>
      <c r="S315" s="438"/>
      <c r="T315" s="438"/>
      <c r="U315" s="438"/>
      <c r="V315" s="438"/>
      <c r="W315" s="438"/>
      <c r="X315" s="438"/>
      <c r="Y315" s="438"/>
      <c r="Z315" s="438"/>
      <c r="AA315" s="438"/>
      <c r="AB315" s="438"/>
      <c r="AC315" s="438"/>
      <c r="AD315" s="438"/>
      <c r="AE315" s="438"/>
      <c r="AF315" s="438"/>
      <c r="AG315" s="438"/>
      <c r="AH315" s="438"/>
      <c r="AI315" s="438"/>
      <c r="AJ315" s="438"/>
      <c r="AK315" s="438"/>
      <c r="AL315" s="438"/>
      <c r="AM315" s="438"/>
      <c r="AN315" s="438"/>
      <c r="AO315" s="438"/>
      <c r="AP315" s="438"/>
      <c r="AQ315" s="438"/>
      <c r="AR315" s="438"/>
      <c r="AS315" s="438"/>
      <c r="AT315" s="438"/>
      <c r="AU315" s="438"/>
      <c r="AV315" s="438"/>
      <c r="AW315" s="438"/>
      <c r="AX315" s="438"/>
      <c r="AY315" s="438"/>
      <c r="AZ315" s="438"/>
      <c r="BA315" s="438"/>
      <c r="BB315" s="438"/>
      <c r="BC315" s="438"/>
      <c r="BD315" s="438"/>
      <c r="BE315" s="438"/>
      <c r="BF315" s="439"/>
    </row>
    <row r="316" spans="1:58" x14ac:dyDescent="0.25">
      <c r="A316" s="512" t="s">
        <v>23</v>
      </c>
      <c r="B316" s="513" t="s">
        <v>79</v>
      </c>
      <c r="C316" s="510"/>
      <c r="D316" s="510"/>
      <c r="E316" s="510"/>
      <c r="F316" s="510">
        <v>1</v>
      </c>
      <c r="G316" s="510">
        <v>1</v>
      </c>
      <c r="H316" s="510"/>
      <c r="I316" s="510"/>
      <c r="J316" s="510"/>
      <c r="K316" s="510"/>
      <c r="L316" s="510">
        <v>1</v>
      </c>
      <c r="M316" s="510"/>
      <c r="N316" s="510"/>
      <c r="O316" s="510"/>
      <c r="P316" s="510"/>
      <c r="Q316" s="510"/>
      <c r="R316" s="510"/>
      <c r="S316" s="510"/>
      <c r="T316" s="510"/>
      <c r="U316" s="510">
        <v>1</v>
      </c>
      <c r="V316" s="510"/>
      <c r="W316" s="510"/>
      <c r="X316" s="510"/>
      <c r="Y316" s="510"/>
      <c r="Z316" s="510">
        <v>2</v>
      </c>
      <c r="AA316" s="510"/>
      <c r="AB316" s="510"/>
      <c r="AC316" s="510"/>
      <c r="AD316" s="510"/>
      <c r="AE316" s="510"/>
      <c r="AF316" s="510"/>
      <c r="AG316" s="510"/>
      <c r="AH316" s="510"/>
      <c r="AI316" s="510"/>
      <c r="AJ316" s="510"/>
      <c r="AK316" s="510"/>
      <c r="AL316" s="510"/>
      <c r="AM316" s="510"/>
      <c r="AN316" s="510"/>
      <c r="AO316" s="510"/>
      <c r="AP316" s="510">
        <v>1</v>
      </c>
      <c r="AQ316" s="510"/>
      <c r="AR316" s="510"/>
      <c r="AS316" s="510"/>
      <c r="AT316" s="510"/>
      <c r="AU316" s="510">
        <v>3</v>
      </c>
      <c r="AV316" s="510"/>
      <c r="AW316" s="510"/>
      <c r="AX316" s="510">
        <v>1</v>
      </c>
      <c r="AY316" s="510"/>
      <c r="AZ316" s="510"/>
      <c r="BA316" s="510"/>
      <c r="BB316" s="510">
        <v>2</v>
      </c>
      <c r="BC316" s="510"/>
      <c r="BD316" s="510"/>
      <c r="BE316" s="510"/>
      <c r="BF316" s="511">
        <v>13</v>
      </c>
    </row>
    <row r="317" spans="1:58" x14ac:dyDescent="0.25">
      <c r="A317" s="508" t="s">
        <v>23</v>
      </c>
      <c r="B317" s="509" t="s">
        <v>75</v>
      </c>
      <c r="C317" s="510"/>
      <c r="D317" s="510"/>
      <c r="E317" s="510"/>
      <c r="F317" s="510">
        <v>1</v>
      </c>
      <c r="G317" s="510">
        <v>1</v>
      </c>
      <c r="H317" s="510"/>
      <c r="I317" s="510"/>
      <c r="J317" s="510"/>
      <c r="K317" s="510"/>
      <c r="L317" s="510">
        <v>1</v>
      </c>
      <c r="M317" s="510"/>
      <c r="N317" s="510"/>
      <c r="O317" s="510"/>
      <c r="P317" s="510">
        <v>2</v>
      </c>
      <c r="Q317" s="510"/>
      <c r="R317" s="510"/>
      <c r="S317" s="510"/>
      <c r="T317" s="510"/>
      <c r="U317" s="510"/>
      <c r="V317" s="510"/>
      <c r="W317" s="510"/>
      <c r="X317" s="510"/>
      <c r="Y317" s="510"/>
      <c r="Z317" s="510">
        <v>3</v>
      </c>
      <c r="AA317" s="510"/>
      <c r="AB317" s="510"/>
      <c r="AC317" s="510"/>
      <c r="AD317" s="510"/>
      <c r="AE317" s="510"/>
      <c r="AF317" s="510"/>
      <c r="AG317" s="510"/>
      <c r="AH317" s="510"/>
      <c r="AI317" s="510"/>
      <c r="AJ317" s="510"/>
      <c r="AK317" s="510"/>
      <c r="AL317" s="510"/>
      <c r="AM317" s="510"/>
      <c r="AN317" s="510"/>
      <c r="AO317" s="510"/>
      <c r="AP317" s="510">
        <v>2</v>
      </c>
      <c r="AQ317" s="510"/>
      <c r="AR317" s="510"/>
      <c r="AS317" s="510"/>
      <c r="AT317" s="510"/>
      <c r="AU317" s="510">
        <v>1</v>
      </c>
      <c r="AV317" s="510"/>
      <c r="AW317" s="510"/>
      <c r="AX317" s="510"/>
      <c r="AY317" s="510"/>
      <c r="AZ317" s="510"/>
      <c r="BA317" s="510"/>
      <c r="BB317" s="510">
        <v>2</v>
      </c>
      <c r="BC317" s="510"/>
      <c r="BD317" s="510"/>
      <c r="BE317" s="510"/>
      <c r="BF317" s="511">
        <v>13</v>
      </c>
    </row>
    <row r="318" spans="1:58" x14ac:dyDescent="0.25">
      <c r="A318" s="508" t="s">
        <v>23</v>
      </c>
      <c r="B318" s="509" t="s">
        <v>74</v>
      </c>
      <c r="C318" s="510"/>
      <c r="D318" s="510"/>
      <c r="E318" s="510"/>
      <c r="F318" s="510"/>
      <c r="G318" s="510">
        <v>1</v>
      </c>
      <c r="H318" s="510"/>
      <c r="I318" s="510"/>
      <c r="J318" s="510"/>
      <c r="K318" s="510"/>
      <c r="L318" s="510">
        <v>1</v>
      </c>
      <c r="M318" s="510"/>
      <c r="N318" s="510"/>
      <c r="O318" s="510"/>
      <c r="P318" s="510">
        <v>1</v>
      </c>
      <c r="Q318" s="510"/>
      <c r="R318" s="510"/>
      <c r="S318" s="510"/>
      <c r="T318" s="510"/>
      <c r="U318" s="510">
        <v>1</v>
      </c>
      <c r="V318" s="510"/>
      <c r="W318" s="510"/>
      <c r="X318" s="510"/>
      <c r="Y318" s="510"/>
      <c r="Z318" s="510">
        <v>1</v>
      </c>
      <c r="AA318" s="510"/>
      <c r="AB318" s="510"/>
      <c r="AC318" s="510"/>
      <c r="AD318" s="510"/>
      <c r="AE318" s="510"/>
      <c r="AF318" s="510"/>
      <c r="AG318" s="510"/>
      <c r="AH318" s="510"/>
      <c r="AI318" s="510"/>
      <c r="AJ318" s="510"/>
      <c r="AK318" s="510"/>
      <c r="AL318" s="510"/>
      <c r="AM318" s="510"/>
      <c r="AN318" s="510"/>
      <c r="AO318" s="510"/>
      <c r="AP318" s="510"/>
      <c r="AQ318" s="510"/>
      <c r="AR318" s="510"/>
      <c r="AS318" s="510"/>
      <c r="AT318" s="510"/>
      <c r="AU318" s="510">
        <v>1</v>
      </c>
      <c r="AV318" s="510"/>
      <c r="AW318" s="510"/>
      <c r="AX318" s="510"/>
      <c r="AY318" s="510"/>
      <c r="AZ318" s="510"/>
      <c r="BA318" s="510"/>
      <c r="BB318" s="510">
        <v>1</v>
      </c>
      <c r="BC318" s="510"/>
      <c r="BD318" s="510"/>
      <c r="BE318" s="510"/>
      <c r="BF318" s="511">
        <v>7</v>
      </c>
    </row>
    <row r="319" spans="1:58" x14ac:dyDescent="0.25">
      <c r="A319" s="508" t="s">
        <v>23</v>
      </c>
      <c r="B319" s="509" t="s">
        <v>25</v>
      </c>
      <c r="C319" s="510"/>
      <c r="D319" s="510"/>
      <c r="E319" s="510"/>
      <c r="F319" s="510"/>
      <c r="G319" s="510">
        <v>1</v>
      </c>
      <c r="H319" s="510"/>
      <c r="I319" s="510"/>
      <c r="J319" s="510"/>
      <c r="K319" s="510"/>
      <c r="L319" s="510">
        <v>5</v>
      </c>
      <c r="M319" s="510"/>
      <c r="N319" s="510"/>
      <c r="O319" s="510"/>
      <c r="P319" s="510">
        <v>2</v>
      </c>
      <c r="Q319" s="510"/>
      <c r="R319" s="510"/>
      <c r="S319" s="510"/>
      <c r="T319" s="510"/>
      <c r="U319" s="510"/>
      <c r="V319" s="510"/>
      <c r="W319" s="510"/>
      <c r="X319" s="510"/>
      <c r="Y319" s="510"/>
      <c r="Z319" s="510">
        <v>3</v>
      </c>
      <c r="AA319" s="510">
        <v>2</v>
      </c>
      <c r="AB319" s="510"/>
      <c r="AC319" s="510"/>
      <c r="AD319" s="510"/>
      <c r="AE319" s="510"/>
      <c r="AF319" s="510"/>
      <c r="AG319" s="510"/>
      <c r="AH319" s="510"/>
      <c r="AI319" s="510"/>
      <c r="AJ319" s="510"/>
      <c r="AK319" s="510"/>
      <c r="AL319" s="510"/>
      <c r="AM319" s="510"/>
      <c r="AN319" s="510"/>
      <c r="AO319" s="510"/>
      <c r="AP319" s="510">
        <v>1</v>
      </c>
      <c r="AQ319" s="510"/>
      <c r="AR319" s="510"/>
      <c r="AS319" s="510"/>
      <c r="AT319" s="510"/>
      <c r="AU319" s="510">
        <v>2</v>
      </c>
      <c r="AV319" s="510"/>
      <c r="AW319" s="510"/>
      <c r="AX319" s="510">
        <v>1</v>
      </c>
      <c r="AY319" s="510"/>
      <c r="AZ319" s="510"/>
      <c r="BA319" s="510"/>
      <c r="BB319" s="510">
        <v>4</v>
      </c>
      <c r="BC319" s="510"/>
      <c r="BD319" s="510"/>
      <c r="BE319" s="510"/>
      <c r="BF319" s="511">
        <v>21</v>
      </c>
    </row>
    <row r="320" spans="1:58" x14ac:dyDescent="0.25">
      <c r="A320" s="508" t="s">
        <v>23</v>
      </c>
      <c r="B320" s="509" t="s">
        <v>76</v>
      </c>
      <c r="C320" s="510"/>
      <c r="D320" s="510"/>
      <c r="E320" s="510"/>
      <c r="F320" s="510">
        <v>1</v>
      </c>
      <c r="G320" s="510"/>
      <c r="H320" s="510"/>
      <c r="I320" s="510"/>
      <c r="J320" s="510"/>
      <c r="K320" s="510"/>
      <c r="L320" s="510"/>
      <c r="M320" s="510"/>
      <c r="N320" s="510"/>
      <c r="O320" s="510"/>
      <c r="P320" s="510">
        <v>1</v>
      </c>
      <c r="Q320" s="510"/>
      <c r="R320" s="510"/>
      <c r="S320" s="510"/>
      <c r="T320" s="510"/>
      <c r="U320" s="510"/>
      <c r="V320" s="510"/>
      <c r="W320" s="510"/>
      <c r="X320" s="510"/>
      <c r="Y320" s="510"/>
      <c r="Z320" s="510">
        <v>1</v>
      </c>
      <c r="AA320" s="510">
        <v>1</v>
      </c>
      <c r="AB320" s="510"/>
      <c r="AC320" s="510"/>
      <c r="AD320" s="510"/>
      <c r="AE320" s="510"/>
      <c r="AF320" s="510"/>
      <c r="AG320" s="510"/>
      <c r="AH320" s="510"/>
      <c r="AI320" s="510"/>
      <c r="AJ320" s="510"/>
      <c r="AK320" s="510"/>
      <c r="AL320" s="510"/>
      <c r="AM320" s="510"/>
      <c r="AN320" s="510">
        <v>1</v>
      </c>
      <c r="AO320" s="510"/>
      <c r="AP320" s="510"/>
      <c r="AQ320" s="510"/>
      <c r="AR320" s="510"/>
      <c r="AS320" s="510"/>
      <c r="AT320" s="510"/>
      <c r="AU320" s="510">
        <v>1</v>
      </c>
      <c r="AV320" s="510"/>
      <c r="AW320" s="510"/>
      <c r="AX320" s="510"/>
      <c r="AY320" s="510"/>
      <c r="AZ320" s="510"/>
      <c r="BA320" s="510"/>
      <c r="BB320" s="510">
        <v>1</v>
      </c>
      <c r="BC320" s="510"/>
      <c r="BD320" s="510"/>
      <c r="BE320" s="510"/>
      <c r="BF320" s="511">
        <v>7</v>
      </c>
    </row>
    <row r="321" spans="1:58" x14ac:dyDescent="0.25">
      <c r="A321" s="508" t="s">
        <v>23</v>
      </c>
      <c r="B321" s="509" t="s">
        <v>73</v>
      </c>
      <c r="C321" s="510"/>
      <c r="D321" s="510"/>
      <c r="E321" s="510"/>
      <c r="F321" s="510"/>
      <c r="G321" s="510">
        <v>1</v>
      </c>
      <c r="H321" s="510"/>
      <c r="I321" s="510"/>
      <c r="J321" s="510"/>
      <c r="K321" s="510"/>
      <c r="L321" s="510"/>
      <c r="M321" s="510"/>
      <c r="N321" s="510"/>
      <c r="O321" s="510"/>
      <c r="P321" s="510">
        <v>1</v>
      </c>
      <c r="Q321" s="510"/>
      <c r="R321" s="510"/>
      <c r="S321" s="510"/>
      <c r="T321" s="510"/>
      <c r="U321" s="510"/>
      <c r="V321" s="510"/>
      <c r="W321" s="510"/>
      <c r="X321" s="510"/>
      <c r="Y321" s="510"/>
      <c r="Z321" s="510"/>
      <c r="AA321" s="510"/>
      <c r="AB321" s="510"/>
      <c r="AC321" s="510"/>
      <c r="AD321" s="510"/>
      <c r="AE321" s="510"/>
      <c r="AF321" s="510"/>
      <c r="AG321" s="510"/>
      <c r="AH321" s="510"/>
      <c r="AI321" s="510"/>
      <c r="AJ321" s="510"/>
      <c r="AK321" s="510"/>
      <c r="AL321" s="510"/>
      <c r="AM321" s="510"/>
      <c r="AN321" s="510"/>
      <c r="AO321" s="510"/>
      <c r="AP321" s="510"/>
      <c r="AQ321" s="510"/>
      <c r="AR321" s="510"/>
      <c r="AS321" s="510"/>
      <c r="AT321" s="510"/>
      <c r="AU321" s="510"/>
      <c r="AV321" s="510"/>
      <c r="AW321" s="510"/>
      <c r="AX321" s="510"/>
      <c r="AY321" s="510"/>
      <c r="AZ321" s="510"/>
      <c r="BA321" s="510"/>
      <c r="BB321" s="510"/>
      <c r="BC321" s="510"/>
      <c r="BD321" s="510"/>
      <c r="BE321" s="510"/>
      <c r="BF321" s="511">
        <v>2</v>
      </c>
    </row>
    <row r="322" spans="1:58" x14ac:dyDescent="0.25">
      <c r="A322" s="508" t="s">
        <v>23</v>
      </c>
      <c r="B322" s="509" t="s">
        <v>72</v>
      </c>
      <c r="C322" s="510"/>
      <c r="D322" s="510"/>
      <c r="E322" s="510"/>
      <c r="F322" s="510"/>
      <c r="G322" s="510"/>
      <c r="H322" s="510"/>
      <c r="I322" s="510"/>
      <c r="J322" s="510"/>
      <c r="K322" s="510"/>
      <c r="L322" s="510">
        <v>1</v>
      </c>
      <c r="M322" s="510"/>
      <c r="N322" s="510"/>
      <c r="O322" s="510"/>
      <c r="P322" s="510">
        <v>1</v>
      </c>
      <c r="Q322" s="510"/>
      <c r="R322" s="510"/>
      <c r="S322" s="510"/>
      <c r="T322" s="510"/>
      <c r="U322" s="510"/>
      <c r="V322" s="510"/>
      <c r="W322" s="510"/>
      <c r="X322" s="510"/>
      <c r="Y322" s="510"/>
      <c r="Z322" s="510">
        <v>1</v>
      </c>
      <c r="AA322" s="510"/>
      <c r="AB322" s="510"/>
      <c r="AC322" s="510"/>
      <c r="AD322" s="510"/>
      <c r="AE322" s="510"/>
      <c r="AF322" s="510"/>
      <c r="AG322" s="510"/>
      <c r="AH322" s="510"/>
      <c r="AI322" s="510"/>
      <c r="AJ322" s="510"/>
      <c r="AK322" s="510"/>
      <c r="AL322" s="510"/>
      <c r="AM322" s="510"/>
      <c r="AN322" s="510"/>
      <c r="AO322" s="510"/>
      <c r="AP322" s="510"/>
      <c r="AQ322" s="510"/>
      <c r="AR322" s="510"/>
      <c r="AS322" s="510"/>
      <c r="AT322" s="510"/>
      <c r="AU322" s="510">
        <v>1</v>
      </c>
      <c r="AV322" s="510"/>
      <c r="AW322" s="510"/>
      <c r="AX322" s="510"/>
      <c r="AY322" s="510"/>
      <c r="AZ322" s="510"/>
      <c r="BA322" s="510"/>
      <c r="BB322" s="510">
        <v>1</v>
      </c>
      <c r="BC322" s="510"/>
      <c r="BD322" s="510"/>
      <c r="BE322" s="510"/>
      <c r="BF322" s="511">
        <v>5</v>
      </c>
    </row>
    <row r="323" spans="1:58" x14ac:dyDescent="0.25">
      <c r="A323" s="508" t="s">
        <v>23</v>
      </c>
      <c r="B323" s="509" t="s">
        <v>78</v>
      </c>
      <c r="C323" s="510"/>
      <c r="D323" s="510"/>
      <c r="E323" s="510"/>
      <c r="F323" s="510"/>
      <c r="G323" s="510">
        <v>1</v>
      </c>
      <c r="H323" s="510"/>
      <c r="I323" s="510"/>
      <c r="J323" s="510"/>
      <c r="K323" s="510"/>
      <c r="L323" s="510"/>
      <c r="M323" s="510"/>
      <c r="N323" s="510"/>
      <c r="O323" s="510"/>
      <c r="P323" s="510"/>
      <c r="Q323" s="510"/>
      <c r="R323" s="510"/>
      <c r="S323" s="510"/>
      <c r="T323" s="510"/>
      <c r="U323" s="510"/>
      <c r="V323" s="510"/>
      <c r="W323" s="510"/>
      <c r="X323" s="510"/>
      <c r="Y323" s="510"/>
      <c r="Z323" s="510"/>
      <c r="AA323" s="510"/>
      <c r="AB323" s="510"/>
      <c r="AC323" s="510"/>
      <c r="AD323" s="510"/>
      <c r="AE323" s="510"/>
      <c r="AF323" s="510"/>
      <c r="AG323" s="510"/>
      <c r="AH323" s="510"/>
      <c r="AI323" s="510"/>
      <c r="AJ323" s="510"/>
      <c r="AK323" s="510"/>
      <c r="AL323" s="510">
        <v>1</v>
      </c>
      <c r="AM323" s="510"/>
      <c r="AN323" s="510"/>
      <c r="AO323" s="510"/>
      <c r="AP323" s="510">
        <v>1</v>
      </c>
      <c r="AQ323" s="510"/>
      <c r="AR323" s="510"/>
      <c r="AS323" s="510"/>
      <c r="AT323" s="510"/>
      <c r="AU323" s="510">
        <v>1</v>
      </c>
      <c r="AV323" s="510"/>
      <c r="AW323" s="510"/>
      <c r="AX323" s="510">
        <v>1</v>
      </c>
      <c r="AY323" s="510"/>
      <c r="AZ323" s="510"/>
      <c r="BA323" s="510"/>
      <c r="BB323" s="510">
        <v>3</v>
      </c>
      <c r="BC323" s="510"/>
      <c r="BD323" s="510"/>
      <c r="BE323" s="510"/>
      <c r="BF323" s="511">
        <v>8</v>
      </c>
    </row>
    <row r="324" spans="1:58" x14ac:dyDescent="0.25">
      <c r="A324" s="508" t="s">
        <v>23</v>
      </c>
      <c r="B324" s="509" t="s">
        <v>71</v>
      </c>
      <c r="C324" s="510"/>
      <c r="D324" s="510"/>
      <c r="E324" s="510"/>
      <c r="F324" s="510"/>
      <c r="G324" s="510">
        <v>1</v>
      </c>
      <c r="H324" s="510"/>
      <c r="I324" s="510"/>
      <c r="J324" s="510"/>
      <c r="K324" s="510"/>
      <c r="L324" s="510"/>
      <c r="M324" s="510"/>
      <c r="N324" s="510"/>
      <c r="O324" s="510"/>
      <c r="P324" s="510"/>
      <c r="Q324" s="510"/>
      <c r="R324" s="510"/>
      <c r="S324" s="510"/>
      <c r="T324" s="510"/>
      <c r="U324" s="510"/>
      <c r="V324" s="510"/>
      <c r="W324" s="510"/>
      <c r="X324" s="510"/>
      <c r="Y324" s="510"/>
      <c r="Z324" s="510">
        <v>2</v>
      </c>
      <c r="AA324" s="510"/>
      <c r="AB324" s="510"/>
      <c r="AC324" s="510"/>
      <c r="AD324" s="510"/>
      <c r="AE324" s="510"/>
      <c r="AF324" s="510"/>
      <c r="AG324" s="510"/>
      <c r="AH324" s="510"/>
      <c r="AI324" s="510"/>
      <c r="AJ324" s="510"/>
      <c r="AK324" s="510"/>
      <c r="AL324" s="510">
        <v>1</v>
      </c>
      <c r="AM324" s="510"/>
      <c r="AN324" s="510"/>
      <c r="AO324" s="510"/>
      <c r="AP324" s="510">
        <v>1</v>
      </c>
      <c r="AQ324" s="510"/>
      <c r="AR324" s="510"/>
      <c r="AS324" s="510"/>
      <c r="AT324" s="510"/>
      <c r="AU324" s="510"/>
      <c r="AV324" s="510"/>
      <c r="AW324" s="510"/>
      <c r="AX324" s="510">
        <v>1</v>
      </c>
      <c r="AY324" s="510"/>
      <c r="AZ324" s="510"/>
      <c r="BA324" s="510"/>
      <c r="BB324" s="510"/>
      <c r="BC324" s="510"/>
      <c r="BD324" s="510"/>
      <c r="BE324" s="510"/>
      <c r="BF324" s="511">
        <v>6</v>
      </c>
    </row>
    <row r="325" spans="1:58" x14ac:dyDescent="0.25">
      <c r="A325" s="508" t="s">
        <v>23</v>
      </c>
      <c r="B325" s="509" t="s">
        <v>966</v>
      </c>
      <c r="C325" s="510"/>
      <c r="D325" s="510"/>
      <c r="E325" s="510"/>
      <c r="F325" s="510">
        <v>1</v>
      </c>
      <c r="G325" s="510"/>
      <c r="H325" s="510"/>
      <c r="I325" s="510"/>
      <c r="J325" s="510"/>
      <c r="K325" s="510"/>
      <c r="L325" s="510">
        <v>2</v>
      </c>
      <c r="M325" s="510"/>
      <c r="N325" s="510"/>
      <c r="O325" s="510"/>
      <c r="P325" s="510"/>
      <c r="Q325" s="510"/>
      <c r="R325" s="510"/>
      <c r="S325" s="510"/>
      <c r="T325" s="510"/>
      <c r="U325" s="510"/>
      <c r="V325" s="510"/>
      <c r="W325" s="510"/>
      <c r="X325" s="510"/>
      <c r="Y325" s="510"/>
      <c r="Z325" s="510">
        <v>1</v>
      </c>
      <c r="AA325" s="510">
        <v>1</v>
      </c>
      <c r="AB325" s="510"/>
      <c r="AC325" s="510"/>
      <c r="AD325" s="510"/>
      <c r="AE325" s="510"/>
      <c r="AF325" s="510"/>
      <c r="AG325" s="510"/>
      <c r="AH325" s="510"/>
      <c r="AI325" s="510"/>
      <c r="AJ325" s="510"/>
      <c r="AK325" s="510"/>
      <c r="AL325" s="510"/>
      <c r="AM325" s="510"/>
      <c r="AN325" s="510"/>
      <c r="AO325" s="510"/>
      <c r="AP325" s="510"/>
      <c r="AQ325" s="510"/>
      <c r="AR325" s="510"/>
      <c r="AS325" s="510"/>
      <c r="AT325" s="510"/>
      <c r="AU325" s="510">
        <v>1</v>
      </c>
      <c r="AV325" s="510"/>
      <c r="AW325" s="510"/>
      <c r="AX325" s="510"/>
      <c r="AY325" s="510"/>
      <c r="AZ325" s="510"/>
      <c r="BA325" s="510"/>
      <c r="BB325" s="510">
        <v>1</v>
      </c>
      <c r="BC325" s="510"/>
      <c r="BD325" s="510"/>
      <c r="BE325" s="510"/>
      <c r="BF325" s="511">
        <v>7</v>
      </c>
    </row>
    <row r="326" spans="1:58" x14ac:dyDescent="0.25">
      <c r="A326" s="508" t="s">
        <v>23</v>
      </c>
      <c r="B326" s="509" t="s">
        <v>69</v>
      </c>
      <c r="C326" s="510"/>
      <c r="D326" s="510"/>
      <c r="E326" s="510"/>
      <c r="F326" s="510"/>
      <c r="G326" s="510"/>
      <c r="H326" s="510"/>
      <c r="I326" s="510"/>
      <c r="J326" s="510"/>
      <c r="K326" s="510"/>
      <c r="L326" s="510"/>
      <c r="M326" s="510"/>
      <c r="N326" s="510"/>
      <c r="O326" s="510"/>
      <c r="P326" s="510">
        <v>1</v>
      </c>
      <c r="Q326" s="510"/>
      <c r="R326" s="510"/>
      <c r="S326" s="510"/>
      <c r="T326" s="510"/>
      <c r="U326" s="510"/>
      <c r="V326" s="510"/>
      <c r="W326" s="510"/>
      <c r="X326" s="510"/>
      <c r="Y326" s="510"/>
      <c r="Z326" s="510">
        <v>1</v>
      </c>
      <c r="AA326" s="510"/>
      <c r="AB326" s="510"/>
      <c r="AC326" s="510"/>
      <c r="AD326" s="510"/>
      <c r="AE326" s="510"/>
      <c r="AF326" s="510"/>
      <c r="AG326" s="510"/>
      <c r="AH326" s="510"/>
      <c r="AI326" s="510"/>
      <c r="AJ326" s="510"/>
      <c r="AK326" s="510"/>
      <c r="AL326" s="510"/>
      <c r="AM326" s="510"/>
      <c r="AN326" s="510"/>
      <c r="AO326" s="510"/>
      <c r="AP326" s="510"/>
      <c r="AQ326" s="510"/>
      <c r="AR326" s="510"/>
      <c r="AS326" s="510"/>
      <c r="AT326" s="510"/>
      <c r="AU326" s="510"/>
      <c r="AV326" s="510"/>
      <c r="AW326" s="510"/>
      <c r="AX326" s="510"/>
      <c r="AY326" s="510"/>
      <c r="AZ326" s="510"/>
      <c r="BA326" s="510"/>
      <c r="BB326" s="510">
        <v>1</v>
      </c>
      <c r="BC326" s="510"/>
      <c r="BD326" s="510"/>
      <c r="BE326" s="510"/>
      <c r="BF326" s="511">
        <v>3</v>
      </c>
    </row>
    <row r="327" spans="1:58" s="434" customFormat="1" x14ac:dyDescent="0.25">
      <c r="A327" s="1697" t="s">
        <v>967</v>
      </c>
      <c r="B327" s="1698"/>
      <c r="C327" s="438"/>
      <c r="D327" s="438"/>
      <c r="E327" s="438"/>
      <c r="F327" s="438"/>
      <c r="G327" s="438"/>
      <c r="H327" s="438"/>
      <c r="I327" s="438"/>
      <c r="J327" s="438"/>
      <c r="K327" s="438"/>
      <c r="L327" s="438"/>
      <c r="M327" s="438"/>
      <c r="N327" s="438"/>
      <c r="O327" s="438"/>
      <c r="P327" s="438"/>
      <c r="Q327" s="438"/>
      <c r="R327" s="438"/>
      <c r="S327" s="438"/>
      <c r="T327" s="438"/>
      <c r="U327" s="438"/>
      <c r="V327" s="438"/>
      <c r="W327" s="438"/>
      <c r="X327" s="438"/>
      <c r="Y327" s="438"/>
      <c r="Z327" s="438"/>
      <c r="AA327" s="438"/>
      <c r="AB327" s="438"/>
      <c r="AC327" s="438"/>
      <c r="AD327" s="438"/>
      <c r="AE327" s="438"/>
      <c r="AF327" s="438"/>
      <c r="AG327" s="438"/>
      <c r="AH327" s="438"/>
      <c r="AI327" s="438"/>
      <c r="AJ327" s="438"/>
      <c r="AK327" s="438"/>
      <c r="AL327" s="438"/>
      <c r="AM327" s="438"/>
      <c r="AN327" s="438"/>
      <c r="AO327" s="438"/>
      <c r="AP327" s="438"/>
      <c r="AQ327" s="438"/>
      <c r="AR327" s="438"/>
      <c r="AS327" s="438"/>
      <c r="AT327" s="438"/>
      <c r="AU327" s="438"/>
      <c r="AV327" s="438"/>
      <c r="AW327" s="438"/>
      <c r="AX327" s="438"/>
      <c r="AY327" s="438"/>
      <c r="AZ327" s="438"/>
      <c r="BA327" s="438"/>
      <c r="BB327" s="438"/>
      <c r="BC327" s="438"/>
      <c r="BD327" s="438"/>
      <c r="BE327" s="438"/>
      <c r="BF327" s="439"/>
    </row>
    <row r="328" spans="1:58" x14ac:dyDescent="0.25">
      <c r="A328" s="508" t="s">
        <v>23</v>
      </c>
      <c r="B328" s="509" t="s">
        <v>68</v>
      </c>
      <c r="C328" s="510"/>
      <c r="D328" s="510"/>
      <c r="E328" s="510"/>
      <c r="F328" s="510">
        <v>1</v>
      </c>
      <c r="G328" s="510"/>
      <c r="H328" s="510"/>
      <c r="I328" s="510"/>
      <c r="J328" s="510"/>
      <c r="K328" s="510"/>
      <c r="L328" s="510"/>
      <c r="M328" s="510"/>
      <c r="N328" s="510"/>
      <c r="O328" s="510"/>
      <c r="P328" s="510"/>
      <c r="Q328" s="510"/>
      <c r="R328" s="510"/>
      <c r="S328" s="510"/>
      <c r="T328" s="510"/>
      <c r="U328" s="510"/>
      <c r="V328" s="510"/>
      <c r="W328" s="510"/>
      <c r="X328" s="510"/>
      <c r="Y328" s="510"/>
      <c r="Z328" s="510"/>
      <c r="AA328" s="510"/>
      <c r="AB328" s="510"/>
      <c r="AC328" s="510"/>
      <c r="AD328" s="510"/>
      <c r="AE328" s="510"/>
      <c r="AF328" s="510"/>
      <c r="AG328" s="510"/>
      <c r="AH328" s="510"/>
      <c r="AI328" s="510"/>
      <c r="AJ328" s="510"/>
      <c r="AK328" s="510"/>
      <c r="AL328" s="510"/>
      <c r="AM328" s="510"/>
      <c r="AN328" s="510"/>
      <c r="AO328" s="510"/>
      <c r="AP328" s="510"/>
      <c r="AQ328" s="510"/>
      <c r="AR328" s="510"/>
      <c r="AS328" s="510"/>
      <c r="AT328" s="510"/>
      <c r="AU328" s="510">
        <v>1</v>
      </c>
      <c r="AV328" s="510"/>
      <c r="AW328" s="510"/>
      <c r="AX328" s="510"/>
      <c r="AY328" s="510"/>
      <c r="AZ328" s="510"/>
      <c r="BA328" s="510"/>
      <c r="BB328" s="510">
        <v>1</v>
      </c>
      <c r="BC328" s="510"/>
      <c r="BD328" s="510"/>
      <c r="BE328" s="510"/>
      <c r="BF328" s="511">
        <v>3</v>
      </c>
    </row>
    <row r="329" spans="1:58" x14ac:dyDescent="0.25">
      <c r="A329" s="508" t="s">
        <v>23</v>
      </c>
      <c r="B329" s="509" t="s">
        <v>67</v>
      </c>
      <c r="C329" s="510"/>
      <c r="D329" s="510"/>
      <c r="E329" s="510"/>
      <c r="F329" s="510"/>
      <c r="G329" s="510"/>
      <c r="H329" s="510"/>
      <c r="I329" s="510"/>
      <c r="J329" s="510"/>
      <c r="K329" s="510"/>
      <c r="L329" s="510"/>
      <c r="M329" s="510"/>
      <c r="N329" s="510"/>
      <c r="O329" s="510"/>
      <c r="P329" s="510">
        <v>1</v>
      </c>
      <c r="Q329" s="510"/>
      <c r="R329" s="510"/>
      <c r="S329" s="510"/>
      <c r="T329" s="510"/>
      <c r="U329" s="510"/>
      <c r="V329" s="510"/>
      <c r="W329" s="510"/>
      <c r="X329" s="510"/>
      <c r="Y329" s="510"/>
      <c r="Z329" s="510">
        <v>1</v>
      </c>
      <c r="AA329" s="510"/>
      <c r="AB329" s="510"/>
      <c r="AC329" s="510"/>
      <c r="AD329" s="510"/>
      <c r="AE329" s="510"/>
      <c r="AF329" s="510"/>
      <c r="AG329" s="510"/>
      <c r="AH329" s="510"/>
      <c r="AI329" s="510"/>
      <c r="AJ329" s="510"/>
      <c r="AK329" s="510"/>
      <c r="AL329" s="510"/>
      <c r="AM329" s="510"/>
      <c r="AN329" s="510"/>
      <c r="AO329" s="510"/>
      <c r="AP329" s="510"/>
      <c r="AQ329" s="510"/>
      <c r="AR329" s="510"/>
      <c r="AS329" s="510"/>
      <c r="AT329" s="510"/>
      <c r="AU329" s="510">
        <v>1</v>
      </c>
      <c r="AV329" s="510"/>
      <c r="AW329" s="510"/>
      <c r="AX329" s="510"/>
      <c r="AY329" s="510"/>
      <c r="AZ329" s="510"/>
      <c r="BA329" s="510"/>
      <c r="BB329" s="510">
        <v>1</v>
      </c>
      <c r="BC329" s="510"/>
      <c r="BD329" s="510"/>
      <c r="BE329" s="510"/>
      <c r="BF329" s="511">
        <v>4</v>
      </c>
    </row>
    <row r="330" spans="1:58" x14ac:dyDescent="0.25">
      <c r="A330" s="508" t="s">
        <v>23</v>
      </c>
      <c r="B330" s="509" t="s">
        <v>66</v>
      </c>
      <c r="C330" s="510"/>
      <c r="D330" s="510"/>
      <c r="E330" s="510"/>
      <c r="F330" s="510">
        <v>1</v>
      </c>
      <c r="G330" s="510">
        <v>1</v>
      </c>
      <c r="H330" s="510"/>
      <c r="I330" s="510"/>
      <c r="J330" s="510"/>
      <c r="K330" s="510"/>
      <c r="L330" s="510">
        <v>2</v>
      </c>
      <c r="M330" s="510"/>
      <c r="N330" s="510"/>
      <c r="O330" s="510"/>
      <c r="P330" s="510">
        <v>2</v>
      </c>
      <c r="Q330" s="510"/>
      <c r="R330" s="510"/>
      <c r="S330" s="510"/>
      <c r="T330" s="510"/>
      <c r="U330" s="510"/>
      <c r="V330" s="510"/>
      <c r="W330" s="510"/>
      <c r="X330" s="510"/>
      <c r="Y330" s="510"/>
      <c r="Z330" s="510">
        <v>1</v>
      </c>
      <c r="AA330" s="510">
        <v>1</v>
      </c>
      <c r="AB330" s="510"/>
      <c r="AC330" s="510"/>
      <c r="AD330" s="510"/>
      <c r="AE330" s="510"/>
      <c r="AF330" s="510"/>
      <c r="AG330" s="510"/>
      <c r="AH330" s="510"/>
      <c r="AI330" s="510"/>
      <c r="AJ330" s="510"/>
      <c r="AK330" s="510"/>
      <c r="AL330" s="510"/>
      <c r="AM330" s="510"/>
      <c r="AN330" s="510"/>
      <c r="AO330" s="510"/>
      <c r="AP330" s="510">
        <v>1</v>
      </c>
      <c r="AQ330" s="510"/>
      <c r="AR330" s="510"/>
      <c r="AS330" s="510"/>
      <c r="AT330" s="510"/>
      <c r="AU330" s="510">
        <v>1</v>
      </c>
      <c r="AV330" s="510"/>
      <c r="AW330" s="510"/>
      <c r="AX330" s="510"/>
      <c r="AY330" s="510"/>
      <c r="AZ330" s="510"/>
      <c r="BA330" s="510"/>
      <c r="BB330" s="510">
        <v>2</v>
      </c>
      <c r="BC330" s="510"/>
      <c r="BD330" s="510"/>
      <c r="BE330" s="510"/>
      <c r="BF330" s="511">
        <v>12</v>
      </c>
    </row>
    <row r="331" spans="1:58" x14ac:dyDescent="0.25">
      <c r="A331" s="508" t="s">
        <v>23</v>
      </c>
      <c r="B331" s="509" t="s">
        <v>77</v>
      </c>
      <c r="C331" s="510"/>
      <c r="D331" s="510"/>
      <c r="E331" s="510"/>
      <c r="F331" s="510"/>
      <c r="G331" s="510"/>
      <c r="H331" s="510"/>
      <c r="I331" s="510"/>
      <c r="J331" s="510"/>
      <c r="K331" s="510"/>
      <c r="L331" s="510"/>
      <c r="M331" s="510"/>
      <c r="N331" s="510"/>
      <c r="O331" s="510"/>
      <c r="P331" s="510">
        <v>1</v>
      </c>
      <c r="Q331" s="510"/>
      <c r="R331" s="510"/>
      <c r="S331" s="510"/>
      <c r="T331" s="510"/>
      <c r="U331" s="510"/>
      <c r="V331" s="510"/>
      <c r="W331" s="510"/>
      <c r="X331" s="510"/>
      <c r="Y331" s="510"/>
      <c r="Z331" s="510"/>
      <c r="AA331" s="510"/>
      <c r="AB331" s="510"/>
      <c r="AC331" s="510"/>
      <c r="AD331" s="510"/>
      <c r="AE331" s="510"/>
      <c r="AF331" s="510"/>
      <c r="AG331" s="510"/>
      <c r="AH331" s="510"/>
      <c r="AI331" s="510"/>
      <c r="AJ331" s="510"/>
      <c r="AK331" s="510"/>
      <c r="AL331" s="510"/>
      <c r="AM331" s="510"/>
      <c r="AN331" s="510"/>
      <c r="AO331" s="510"/>
      <c r="AP331" s="510">
        <v>1</v>
      </c>
      <c r="AQ331" s="510"/>
      <c r="AR331" s="510"/>
      <c r="AS331" s="510"/>
      <c r="AT331" s="510"/>
      <c r="AU331" s="510">
        <v>1</v>
      </c>
      <c r="AV331" s="510"/>
      <c r="AW331" s="510"/>
      <c r="AX331" s="510">
        <v>1</v>
      </c>
      <c r="AY331" s="510"/>
      <c r="AZ331" s="510"/>
      <c r="BA331" s="510"/>
      <c r="BB331" s="510">
        <v>2</v>
      </c>
      <c r="BC331" s="510"/>
      <c r="BD331" s="510"/>
      <c r="BE331" s="510"/>
      <c r="BF331" s="511">
        <v>6</v>
      </c>
    </row>
    <row r="332" spans="1:58" x14ac:dyDescent="0.25">
      <c r="A332" s="508" t="s">
        <v>23</v>
      </c>
      <c r="B332" s="509" t="s">
        <v>65</v>
      </c>
      <c r="C332" s="510"/>
      <c r="D332" s="510"/>
      <c r="E332" s="510"/>
      <c r="F332" s="510"/>
      <c r="G332" s="510"/>
      <c r="H332" s="510"/>
      <c r="I332" s="510"/>
      <c r="J332" s="510"/>
      <c r="K332" s="510"/>
      <c r="L332" s="510"/>
      <c r="M332" s="510"/>
      <c r="N332" s="510"/>
      <c r="O332" s="510"/>
      <c r="P332" s="510">
        <v>1</v>
      </c>
      <c r="Q332" s="510"/>
      <c r="R332" s="510"/>
      <c r="S332" s="510"/>
      <c r="T332" s="510"/>
      <c r="U332" s="510"/>
      <c r="V332" s="510"/>
      <c r="W332" s="510"/>
      <c r="X332" s="510"/>
      <c r="Y332" s="510"/>
      <c r="Z332" s="510">
        <v>1</v>
      </c>
      <c r="AA332" s="510">
        <v>1</v>
      </c>
      <c r="AB332" s="510"/>
      <c r="AC332" s="510"/>
      <c r="AD332" s="510"/>
      <c r="AE332" s="510"/>
      <c r="AF332" s="510"/>
      <c r="AG332" s="510"/>
      <c r="AH332" s="510"/>
      <c r="AI332" s="510"/>
      <c r="AJ332" s="510"/>
      <c r="AK332" s="510"/>
      <c r="AL332" s="510"/>
      <c r="AM332" s="510"/>
      <c r="AN332" s="510"/>
      <c r="AO332" s="510"/>
      <c r="AP332" s="510"/>
      <c r="AQ332" s="510"/>
      <c r="AR332" s="510"/>
      <c r="AS332" s="510"/>
      <c r="AT332" s="510"/>
      <c r="AU332" s="510">
        <v>1</v>
      </c>
      <c r="AV332" s="510"/>
      <c r="AW332" s="510"/>
      <c r="AX332" s="510">
        <v>1</v>
      </c>
      <c r="AY332" s="510"/>
      <c r="AZ332" s="510"/>
      <c r="BA332" s="510"/>
      <c r="BB332" s="510">
        <v>1</v>
      </c>
      <c r="BC332" s="510"/>
      <c r="BD332" s="510"/>
      <c r="BE332" s="510"/>
      <c r="BF332" s="511">
        <v>6</v>
      </c>
    </row>
    <row r="333" spans="1:58" x14ac:dyDescent="0.25">
      <c r="A333" s="508" t="s">
        <v>23</v>
      </c>
      <c r="B333" s="509" t="s">
        <v>64</v>
      </c>
      <c r="C333" s="510"/>
      <c r="D333" s="510"/>
      <c r="E333" s="510"/>
      <c r="F333" s="510"/>
      <c r="G333" s="510"/>
      <c r="H333" s="510"/>
      <c r="I333" s="510"/>
      <c r="J333" s="510"/>
      <c r="K333" s="510"/>
      <c r="L333" s="510">
        <v>1</v>
      </c>
      <c r="M333" s="510"/>
      <c r="N333" s="510"/>
      <c r="O333" s="510"/>
      <c r="P333" s="510">
        <v>1</v>
      </c>
      <c r="Q333" s="510"/>
      <c r="R333" s="510"/>
      <c r="S333" s="510"/>
      <c r="T333" s="510"/>
      <c r="U333" s="510"/>
      <c r="V333" s="510"/>
      <c r="W333" s="510"/>
      <c r="X333" s="510"/>
      <c r="Y333" s="510"/>
      <c r="Z333" s="510"/>
      <c r="AA333" s="510"/>
      <c r="AB333" s="510"/>
      <c r="AC333" s="510"/>
      <c r="AD333" s="510"/>
      <c r="AE333" s="510"/>
      <c r="AF333" s="510"/>
      <c r="AG333" s="510"/>
      <c r="AH333" s="510"/>
      <c r="AI333" s="510"/>
      <c r="AJ333" s="510"/>
      <c r="AK333" s="510"/>
      <c r="AL333" s="510"/>
      <c r="AM333" s="510"/>
      <c r="AN333" s="510"/>
      <c r="AO333" s="510"/>
      <c r="AP333" s="510"/>
      <c r="AQ333" s="510"/>
      <c r="AR333" s="510"/>
      <c r="AS333" s="510"/>
      <c r="AT333" s="510"/>
      <c r="AU333" s="510">
        <v>1</v>
      </c>
      <c r="AV333" s="510"/>
      <c r="AW333" s="510"/>
      <c r="AX333" s="510"/>
      <c r="AY333" s="510"/>
      <c r="AZ333" s="510"/>
      <c r="BA333" s="510"/>
      <c r="BB333" s="510"/>
      <c r="BC333" s="510"/>
      <c r="BD333" s="510"/>
      <c r="BE333" s="510"/>
      <c r="BF333" s="511">
        <v>3</v>
      </c>
    </row>
    <row r="334" spans="1:58" s="434" customFormat="1" x14ac:dyDescent="0.25">
      <c r="A334" s="1697" t="s">
        <v>862</v>
      </c>
      <c r="B334" s="1698"/>
      <c r="C334" s="438"/>
      <c r="D334" s="438"/>
      <c r="E334" s="438"/>
      <c r="F334" s="438"/>
      <c r="G334" s="438"/>
      <c r="H334" s="438"/>
      <c r="I334" s="438"/>
      <c r="J334" s="438"/>
      <c r="K334" s="438"/>
      <c r="L334" s="438"/>
      <c r="M334" s="438"/>
      <c r="N334" s="438"/>
      <c r="O334" s="438"/>
      <c r="P334" s="438"/>
      <c r="Q334" s="438"/>
      <c r="R334" s="438"/>
      <c r="S334" s="438"/>
      <c r="T334" s="438"/>
      <c r="U334" s="438"/>
      <c r="V334" s="438"/>
      <c r="W334" s="438"/>
      <c r="X334" s="438"/>
      <c r="Y334" s="438"/>
      <c r="Z334" s="438"/>
      <c r="AA334" s="438"/>
      <c r="AB334" s="438"/>
      <c r="AC334" s="438"/>
      <c r="AD334" s="438"/>
      <c r="AE334" s="438"/>
      <c r="AF334" s="438"/>
      <c r="AG334" s="438"/>
      <c r="AH334" s="438"/>
      <c r="AI334" s="438"/>
      <c r="AJ334" s="438"/>
      <c r="AK334" s="438"/>
      <c r="AL334" s="438"/>
      <c r="AM334" s="438"/>
      <c r="AN334" s="438"/>
      <c r="AO334" s="438"/>
      <c r="AP334" s="438"/>
      <c r="AQ334" s="438"/>
      <c r="AR334" s="438"/>
      <c r="AS334" s="438"/>
      <c r="AT334" s="438"/>
      <c r="AU334" s="438"/>
      <c r="AV334" s="438"/>
      <c r="AW334" s="438"/>
      <c r="AX334" s="438"/>
      <c r="AY334" s="438"/>
      <c r="AZ334" s="438"/>
      <c r="BA334" s="438"/>
      <c r="BB334" s="438"/>
      <c r="BC334" s="438"/>
      <c r="BD334" s="438"/>
      <c r="BE334" s="438"/>
      <c r="BF334" s="439"/>
    </row>
    <row r="335" spans="1:58" x14ac:dyDescent="0.25">
      <c r="A335" s="508" t="s">
        <v>23</v>
      </c>
      <c r="B335" s="509" t="s">
        <v>28</v>
      </c>
      <c r="C335" s="510"/>
      <c r="D335" s="510">
        <v>1</v>
      </c>
      <c r="E335" s="510"/>
      <c r="F335" s="510">
        <v>1</v>
      </c>
      <c r="G335" s="510">
        <v>1</v>
      </c>
      <c r="H335" s="510">
        <v>1</v>
      </c>
      <c r="I335" s="510"/>
      <c r="J335" s="510">
        <v>2</v>
      </c>
      <c r="K335" s="510"/>
      <c r="L335" s="510">
        <v>1</v>
      </c>
      <c r="M335" s="510"/>
      <c r="N335" s="510"/>
      <c r="O335" s="510"/>
      <c r="P335" s="510"/>
      <c r="Q335" s="510"/>
      <c r="R335" s="510"/>
      <c r="S335" s="510"/>
      <c r="T335" s="510"/>
      <c r="U335" s="510"/>
      <c r="V335" s="510"/>
      <c r="W335" s="510"/>
      <c r="X335" s="510"/>
      <c r="Y335" s="510"/>
      <c r="Z335" s="510"/>
      <c r="AA335" s="510">
        <v>1</v>
      </c>
      <c r="AB335" s="510"/>
      <c r="AC335" s="510">
        <v>1</v>
      </c>
      <c r="AD335" s="510"/>
      <c r="AE335" s="510"/>
      <c r="AF335" s="510"/>
      <c r="AG335" s="510">
        <v>2</v>
      </c>
      <c r="AH335" s="510"/>
      <c r="AI335" s="510"/>
      <c r="AJ335" s="510"/>
      <c r="AK335" s="510"/>
      <c r="AL335" s="510">
        <v>1</v>
      </c>
      <c r="AM335" s="510"/>
      <c r="AN335" s="510"/>
      <c r="AO335" s="510"/>
      <c r="AP335" s="510">
        <v>1</v>
      </c>
      <c r="AQ335" s="510"/>
      <c r="AR335" s="510"/>
      <c r="AS335" s="510"/>
      <c r="AT335" s="510"/>
      <c r="AU335" s="510"/>
      <c r="AV335" s="510"/>
      <c r="AW335" s="510"/>
      <c r="AX335" s="510"/>
      <c r="AY335" s="510"/>
      <c r="AZ335" s="510"/>
      <c r="BA335" s="510">
        <v>4</v>
      </c>
      <c r="BB335" s="510"/>
      <c r="BC335" s="510"/>
      <c r="BD335" s="510"/>
      <c r="BE335" s="510"/>
      <c r="BF335" s="511">
        <v>17</v>
      </c>
    </row>
    <row r="336" spans="1:58" x14ac:dyDescent="0.25">
      <c r="A336" s="508" t="s">
        <v>23</v>
      </c>
      <c r="B336" s="509" t="s">
        <v>24</v>
      </c>
      <c r="C336" s="510"/>
      <c r="D336" s="510"/>
      <c r="E336" s="510">
        <v>1</v>
      </c>
      <c r="F336" s="510"/>
      <c r="G336" s="510"/>
      <c r="H336" s="510"/>
      <c r="I336" s="510"/>
      <c r="J336" s="510">
        <v>1</v>
      </c>
      <c r="K336" s="510"/>
      <c r="L336" s="510"/>
      <c r="M336" s="510"/>
      <c r="N336" s="510"/>
      <c r="O336" s="510"/>
      <c r="P336" s="510"/>
      <c r="Q336" s="510"/>
      <c r="R336" s="510"/>
      <c r="S336" s="510"/>
      <c r="T336" s="510"/>
      <c r="U336" s="510"/>
      <c r="V336" s="510"/>
      <c r="W336" s="510"/>
      <c r="X336" s="510"/>
      <c r="Y336" s="510">
        <v>4</v>
      </c>
      <c r="Z336" s="510"/>
      <c r="AA336" s="510">
        <v>1</v>
      </c>
      <c r="AB336" s="510"/>
      <c r="AC336" s="510">
        <v>1</v>
      </c>
      <c r="AD336" s="510"/>
      <c r="AE336" s="510"/>
      <c r="AF336" s="510"/>
      <c r="AG336" s="510">
        <v>2</v>
      </c>
      <c r="AH336" s="510"/>
      <c r="AI336" s="510"/>
      <c r="AJ336" s="510"/>
      <c r="AK336" s="510"/>
      <c r="AL336" s="510"/>
      <c r="AM336" s="510"/>
      <c r="AN336" s="510"/>
      <c r="AO336" s="510"/>
      <c r="AP336" s="510">
        <v>1</v>
      </c>
      <c r="AQ336" s="510"/>
      <c r="AR336" s="510"/>
      <c r="AS336" s="510"/>
      <c r="AT336" s="510"/>
      <c r="AU336" s="510"/>
      <c r="AV336" s="510"/>
      <c r="AW336" s="510">
        <v>1</v>
      </c>
      <c r="AX336" s="510"/>
      <c r="AY336" s="510"/>
      <c r="AZ336" s="510"/>
      <c r="BA336" s="510">
        <v>3</v>
      </c>
      <c r="BB336" s="510"/>
      <c r="BC336" s="510"/>
      <c r="BD336" s="510"/>
      <c r="BE336" s="510"/>
      <c r="BF336" s="511">
        <v>15</v>
      </c>
    </row>
    <row r="337" spans="1:58" x14ac:dyDescent="0.25">
      <c r="A337" s="508" t="s">
        <v>23</v>
      </c>
      <c r="B337" s="509" t="s">
        <v>26</v>
      </c>
      <c r="C337" s="510"/>
      <c r="D337" s="510"/>
      <c r="E337" s="510"/>
      <c r="F337" s="510"/>
      <c r="G337" s="510"/>
      <c r="H337" s="510"/>
      <c r="I337" s="510"/>
      <c r="J337" s="510"/>
      <c r="K337" s="510"/>
      <c r="L337" s="510"/>
      <c r="M337" s="510"/>
      <c r="N337" s="510"/>
      <c r="O337" s="510"/>
      <c r="P337" s="510"/>
      <c r="Q337" s="510"/>
      <c r="R337" s="510"/>
      <c r="S337" s="510"/>
      <c r="T337" s="510"/>
      <c r="U337" s="510"/>
      <c r="V337" s="510"/>
      <c r="W337" s="510"/>
      <c r="X337" s="510"/>
      <c r="Y337" s="510"/>
      <c r="Z337" s="510"/>
      <c r="AA337" s="510"/>
      <c r="AB337" s="510"/>
      <c r="AC337" s="510"/>
      <c r="AD337" s="510"/>
      <c r="AE337" s="510"/>
      <c r="AF337" s="510"/>
      <c r="AG337" s="510">
        <v>1</v>
      </c>
      <c r="AH337" s="510"/>
      <c r="AI337" s="510"/>
      <c r="AJ337" s="510"/>
      <c r="AK337" s="510"/>
      <c r="AL337" s="510"/>
      <c r="AM337" s="510"/>
      <c r="AN337" s="510"/>
      <c r="AO337" s="510"/>
      <c r="AP337" s="510"/>
      <c r="AQ337" s="510"/>
      <c r="AR337" s="510"/>
      <c r="AS337" s="510"/>
      <c r="AT337" s="510"/>
      <c r="AU337" s="510"/>
      <c r="AV337" s="510"/>
      <c r="AW337" s="510"/>
      <c r="AX337" s="510"/>
      <c r="AY337" s="510"/>
      <c r="AZ337" s="510"/>
      <c r="BA337" s="510">
        <v>1</v>
      </c>
      <c r="BB337" s="510"/>
      <c r="BC337" s="510"/>
      <c r="BD337" s="510"/>
      <c r="BE337" s="510"/>
      <c r="BF337" s="511">
        <v>2</v>
      </c>
    </row>
    <row r="338" spans="1:58" s="434" customFormat="1" x14ac:dyDescent="0.25">
      <c r="A338" s="1697" t="s">
        <v>968</v>
      </c>
      <c r="B338" s="1698"/>
      <c r="C338" s="438"/>
      <c r="D338" s="438"/>
      <c r="E338" s="438"/>
      <c r="F338" s="438"/>
      <c r="G338" s="438"/>
      <c r="H338" s="438"/>
      <c r="I338" s="438"/>
      <c r="J338" s="438"/>
      <c r="K338" s="438"/>
      <c r="L338" s="438"/>
      <c r="M338" s="438"/>
      <c r="N338" s="438"/>
      <c r="O338" s="438"/>
      <c r="P338" s="438"/>
      <c r="Q338" s="438"/>
      <c r="R338" s="438"/>
      <c r="S338" s="438"/>
      <c r="T338" s="438"/>
      <c r="U338" s="438"/>
      <c r="V338" s="438"/>
      <c r="W338" s="438"/>
      <c r="X338" s="438"/>
      <c r="Y338" s="438"/>
      <c r="Z338" s="438"/>
      <c r="AA338" s="438"/>
      <c r="AB338" s="438"/>
      <c r="AC338" s="438"/>
      <c r="AD338" s="438"/>
      <c r="AE338" s="438"/>
      <c r="AF338" s="438"/>
      <c r="AG338" s="438"/>
      <c r="AH338" s="438"/>
      <c r="AI338" s="438"/>
      <c r="AJ338" s="438"/>
      <c r="AK338" s="438"/>
      <c r="AL338" s="438"/>
      <c r="AM338" s="438"/>
      <c r="AN338" s="438"/>
      <c r="AO338" s="438"/>
      <c r="AP338" s="438"/>
      <c r="AQ338" s="438"/>
      <c r="AR338" s="438"/>
      <c r="AS338" s="438"/>
      <c r="AT338" s="438"/>
      <c r="AU338" s="438"/>
      <c r="AV338" s="438"/>
      <c r="AW338" s="438"/>
      <c r="AX338" s="438"/>
      <c r="AY338" s="438"/>
      <c r="AZ338" s="438"/>
      <c r="BA338" s="438"/>
      <c r="BB338" s="438"/>
      <c r="BC338" s="438"/>
      <c r="BD338" s="438"/>
      <c r="BE338" s="438"/>
      <c r="BF338" s="439"/>
    </row>
    <row r="339" spans="1:58" x14ac:dyDescent="0.25">
      <c r="A339" s="508" t="s">
        <v>23</v>
      </c>
      <c r="B339" s="509" t="s">
        <v>27</v>
      </c>
      <c r="C339" s="510"/>
      <c r="D339" s="510"/>
      <c r="E339" s="510"/>
      <c r="F339" s="510">
        <v>1</v>
      </c>
      <c r="G339" s="510"/>
      <c r="H339" s="510"/>
      <c r="I339" s="510"/>
      <c r="J339" s="510">
        <v>1</v>
      </c>
      <c r="K339" s="510"/>
      <c r="L339" s="510">
        <v>1</v>
      </c>
      <c r="M339" s="510"/>
      <c r="N339" s="510"/>
      <c r="O339" s="510"/>
      <c r="P339" s="510"/>
      <c r="Q339" s="510">
        <v>1</v>
      </c>
      <c r="R339" s="510"/>
      <c r="S339" s="510"/>
      <c r="T339" s="510"/>
      <c r="U339" s="510"/>
      <c r="V339" s="510"/>
      <c r="W339" s="510"/>
      <c r="X339" s="510"/>
      <c r="Y339" s="510"/>
      <c r="Z339" s="510"/>
      <c r="AA339" s="510">
        <v>1</v>
      </c>
      <c r="AB339" s="510"/>
      <c r="AC339" s="510"/>
      <c r="AD339" s="510"/>
      <c r="AE339" s="510"/>
      <c r="AF339" s="510"/>
      <c r="AG339" s="510">
        <v>1</v>
      </c>
      <c r="AH339" s="510"/>
      <c r="AI339" s="510"/>
      <c r="AJ339" s="510"/>
      <c r="AK339" s="510"/>
      <c r="AL339" s="510"/>
      <c r="AM339" s="510"/>
      <c r="AN339" s="510"/>
      <c r="AO339" s="510"/>
      <c r="AP339" s="510"/>
      <c r="AQ339" s="510"/>
      <c r="AR339" s="510"/>
      <c r="AS339" s="510"/>
      <c r="AT339" s="510"/>
      <c r="AU339" s="510"/>
      <c r="AV339" s="510"/>
      <c r="AW339" s="510">
        <v>2</v>
      </c>
      <c r="AX339" s="510"/>
      <c r="AY339" s="510"/>
      <c r="AZ339" s="510"/>
      <c r="BA339" s="510">
        <v>1</v>
      </c>
      <c r="BB339" s="510"/>
      <c r="BC339" s="510"/>
      <c r="BD339" s="510"/>
      <c r="BE339" s="510"/>
      <c r="BF339" s="511">
        <v>9</v>
      </c>
    </row>
    <row r="340" spans="1:58" x14ac:dyDescent="0.25">
      <c r="A340" s="1697" t="s">
        <v>969</v>
      </c>
      <c r="B340" s="1698"/>
      <c r="C340" s="438"/>
      <c r="D340" s="438"/>
      <c r="E340" s="438"/>
      <c r="F340" s="438"/>
      <c r="G340" s="438"/>
      <c r="H340" s="438"/>
      <c r="I340" s="438"/>
      <c r="J340" s="438"/>
      <c r="K340" s="438"/>
      <c r="L340" s="438"/>
      <c r="M340" s="438"/>
      <c r="N340" s="438"/>
      <c r="O340" s="438"/>
      <c r="P340" s="438"/>
      <c r="Q340" s="438"/>
      <c r="R340" s="438"/>
      <c r="S340" s="438"/>
      <c r="T340" s="438"/>
      <c r="U340" s="438"/>
      <c r="V340" s="438"/>
      <c r="W340" s="438"/>
      <c r="X340" s="438"/>
      <c r="Y340" s="438"/>
      <c r="Z340" s="438"/>
      <c r="AA340" s="438"/>
      <c r="AB340" s="438"/>
      <c r="AC340" s="438"/>
      <c r="AD340" s="438"/>
      <c r="AE340" s="438"/>
      <c r="AF340" s="438"/>
      <c r="AG340" s="438"/>
      <c r="AH340" s="438"/>
      <c r="AI340" s="438"/>
      <c r="AJ340" s="438"/>
      <c r="AK340" s="438"/>
      <c r="AL340" s="438"/>
      <c r="AM340" s="438"/>
      <c r="AN340" s="438"/>
      <c r="AO340" s="438"/>
      <c r="AP340" s="438"/>
      <c r="AQ340" s="438"/>
      <c r="AR340" s="438"/>
      <c r="AS340" s="438"/>
      <c r="AT340" s="438"/>
      <c r="AU340" s="438"/>
      <c r="AV340" s="438"/>
      <c r="AW340" s="438"/>
      <c r="AX340" s="438"/>
      <c r="AY340" s="438"/>
      <c r="AZ340" s="438"/>
      <c r="BA340" s="438"/>
      <c r="BB340" s="438"/>
      <c r="BC340" s="438"/>
      <c r="BD340" s="438"/>
      <c r="BE340" s="438"/>
      <c r="BF340" s="439"/>
    </row>
    <row r="341" spans="1:58" s="435" customFormat="1" ht="15.75" x14ac:dyDescent="0.25">
      <c r="A341" s="1699" t="s">
        <v>469</v>
      </c>
      <c r="B341" s="1700"/>
      <c r="C341" s="440"/>
      <c r="D341" s="440">
        <v>1</v>
      </c>
      <c r="E341" s="440">
        <v>1</v>
      </c>
      <c r="F341" s="440">
        <v>8</v>
      </c>
      <c r="G341" s="440">
        <v>9</v>
      </c>
      <c r="H341" s="440">
        <v>1</v>
      </c>
      <c r="I341" s="440"/>
      <c r="J341" s="440">
        <v>4</v>
      </c>
      <c r="K341" s="440">
        <v>1</v>
      </c>
      <c r="L341" s="440">
        <v>16</v>
      </c>
      <c r="M341" s="440">
        <v>1</v>
      </c>
      <c r="N341" s="440"/>
      <c r="O341" s="440"/>
      <c r="P341" s="440">
        <v>15</v>
      </c>
      <c r="Q341" s="440">
        <v>1</v>
      </c>
      <c r="R341" s="440"/>
      <c r="S341" s="440"/>
      <c r="T341" s="440"/>
      <c r="U341" s="440">
        <v>2</v>
      </c>
      <c r="V341" s="440"/>
      <c r="W341" s="440"/>
      <c r="X341" s="440"/>
      <c r="Y341" s="440">
        <v>4</v>
      </c>
      <c r="Z341" s="440">
        <v>18</v>
      </c>
      <c r="AA341" s="440">
        <v>9</v>
      </c>
      <c r="AB341" s="440"/>
      <c r="AC341" s="440">
        <v>2</v>
      </c>
      <c r="AD341" s="440"/>
      <c r="AE341" s="440"/>
      <c r="AF341" s="440"/>
      <c r="AG341" s="440">
        <v>6</v>
      </c>
      <c r="AH341" s="440"/>
      <c r="AI341" s="440"/>
      <c r="AJ341" s="440"/>
      <c r="AK341" s="440"/>
      <c r="AL341" s="440">
        <v>3</v>
      </c>
      <c r="AM341" s="440">
        <v>18</v>
      </c>
      <c r="AN341" s="440">
        <v>1</v>
      </c>
      <c r="AO341" s="440"/>
      <c r="AP341" s="440">
        <v>11</v>
      </c>
      <c r="AQ341" s="440"/>
      <c r="AR341" s="440"/>
      <c r="AS341" s="440"/>
      <c r="AT341" s="440">
        <v>133</v>
      </c>
      <c r="AU341" s="440">
        <v>19</v>
      </c>
      <c r="AV341" s="440"/>
      <c r="AW341" s="440">
        <v>3</v>
      </c>
      <c r="AX341" s="440">
        <v>6</v>
      </c>
      <c r="AY341" s="440"/>
      <c r="AZ341" s="440"/>
      <c r="BA341" s="440">
        <v>9</v>
      </c>
      <c r="BB341" s="440">
        <v>23</v>
      </c>
      <c r="BC341" s="440"/>
      <c r="BD341" s="440"/>
      <c r="BE341" s="440"/>
      <c r="BF341" s="441">
        <v>325</v>
      </c>
    </row>
    <row r="342" spans="1:58" s="435" customFormat="1" ht="15.75" x14ac:dyDescent="0.25">
      <c r="A342" s="508" t="s">
        <v>80</v>
      </c>
      <c r="B342" s="509" t="s">
        <v>842</v>
      </c>
      <c r="C342" s="510"/>
      <c r="D342" s="510"/>
      <c r="E342" s="510"/>
      <c r="F342" s="510"/>
      <c r="G342" s="510">
        <v>1</v>
      </c>
      <c r="H342" s="510"/>
      <c r="I342" s="510"/>
      <c r="J342" s="510"/>
      <c r="K342" s="510"/>
      <c r="L342" s="510"/>
      <c r="M342" s="510">
        <v>1</v>
      </c>
      <c r="N342" s="510"/>
      <c r="O342" s="510"/>
      <c r="P342" s="510"/>
      <c r="Q342" s="510"/>
      <c r="R342" s="510"/>
      <c r="S342" s="510"/>
      <c r="T342" s="510"/>
      <c r="U342" s="510"/>
      <c r="V342" s="510"/>
      <c r="W342" s="510"/>
      <c r="X342" s="510"/>
      <c r="Y342" s="510"/>
      <c r="Z342" s="510"/>
      <c r="AA342" s="510"/>
      <c r="AB342" s="510"/>
      <c r="AC342" s="510"/>
      <c r="AD342" s="510"/>
      <c r="AE342" s="510"/>
      <c r="AF342" s="510"/>
      <c r="AG342" s="510"/>
      <c r="AH342" s="510"/>
      <c r="AI342" s="510"/>
      <c r="AJ342" s="510"/>
      <c r="AK342" s="510"/>
      <c r="AL342" s="510"/>
      <c r="AM342" s="510"/>
      <c r="AN342" s="510"/>
      <c r="AO342" s="510"/>
      <c r="AP342" s="510"/>
      <c r="AQ342" s="510"/>
      <c r="AR342" s="510"/>
      <c r="AS342" s="510"/>
      <c r="AT342" s="510">
        <v>1</v>
      </c>
      <c r="AU342" s="510"/>
      <c r="AV342" s="510"/>
      <c r="AW342" s="510"/>
      <c r="AX342" s="510"/>
      <c r="AY342" s="510"/>
      <c r="AZ342" s="510"/>
      <c r="BA342" s="510"/>
      <c r="BB342" s="510">
        <v>1</v>
      </c>
      <c r="BC342" s="510"/>
      <c r="BD342" s="510"/>
      <c r="BE342" s="510"/>
      <c r="BF342" s="511">
        <v>4</v>
      </c>
    </row>
    <row r="343" spans="1:58" x14ac:dyDescent="0.25">
      <c r="A343" s="508" t="s">
        <v>80</v>
      </c>
      <c r="B343" s="509" t="s">
        <v>854</v>
      </c>
      <c r="C343" s="510"/>
      <c r="D343" s="510"/>
      <c r="E343" s="510"/>
      <c r="F343" s="510"/>
      <c r="G343" s="510"/>
      <c r="H343" s="510"/>
      <c r="I343" s="510"/>
      <c r="J343" s="510"/>
      <c r="K343" s="510"/>
      <c r="L343" s="510"/>
      <c r="M343" s="510"/>
      <c r="N343" s="510"/>
      <c r="O343" s="510"/>
      <c r="P343" s="510"/>
      <c r="Q343" s="510"/>
      <c r="R343" s="510"/>
      <c r="S343" s="510"/>
      <c r="T343" s="510"/>
      <c r="U343" s="510"/>
      <c r="V343" s="510"/>
      <c r="W343" s="510"/>
      <c r="X343" s="510"/>
      <c r="Y343" s="510"/>
      <c r="Z343" s="510"/>
      <c r="AA343" s="510"/>
      <c r="AB343" s="510"/>
      <c r="AC343" s="510"/>
      <c r="AD343" s="510"/>
      <c r="AE343" s="510"/>
      <c r="AF343" s="510"/>
      <c r="AG343" s="510"/>
      <c r="AH343" s="510"/>
      <c r="AI343" s="510"/>
      <c r="AJ343" s="510"/>
      <c r="AK343" s="510"/>
      <c r="AL343" s="510"/>
      <c r="AM343" s="510"/>
      <c r="AN343" s="510"/>
      <c r="AO343" s="510"/>
      <c r="AP343" s="510"/>
      <c r="AQ343" s="510"/>
      <c r="AR343" s="510"/>
      <c r="AS343" s="510"/>
      <c r="AT343" s="510">
        <v>3</v>
      </c>
      <c r="AU343" s="510"/>
      <c r="AV343" s="510"/>
      <c r="AW343" s="510"/>
      <c r="AX343" s="510"/>
      <c r="AY343" s="510"/>
      <c r="AZ343" s="510"/>
      <c r="BA343" s="510"/>
      <c r="BB343" s="510"/>
      <c r="BC343" s="510"/>
      <c r="BD343" s="510"/>
      <c r="BE343" s="510"/>
      <c r="BF343" s="511">
        <v>3</v>
      </c>
    </row>
    <row r="344" spans="1:58" s="434" customFormat="1" x14ac:dyDescent="0.25">
      <c r="A344" s="1697" t="s">
        <v>970</v>
      </c>
      <c r="B344" s="1698"/>
      <c r="C344" s="438"/>
      <c r="D344" s="438"/>
      <c r="E344" s="438"/>
      <c r="F344" s="438"/>
      <c r="G344" s="438"/>
      <c r="H344" s="438"/>
      <c r="I344" s="438"/>
      <c r="J344" s="438"/>
      <c r="K344" s="438"/>
      <c r="L344" s="438"/>
      <c r="M344" s="438"/>
      <c r="N344" s="438"/>
      <c r="O344" s="438"/>
      <c r="P344" s="438"/>
      <c r="Q344" s="438"/>
      <c r="R344" s="438"/>
      <c r="S344" s="438"/>
      <c r="T344" s="438"/>
      <c r="U344" s="438"/>
      <c r="V344" s="438"/>
      <c r="W344" s="438"/>
      <c r="X344" s="438"/>
      <c r="Y344" s="438"/>
      <c r="Z344" s="438"/>
      <c r="AA344" s="438"/>
      <c r="AB344" s="438"/>
      <c r="AC344" s="438"/>
      <c r="AD344" s="438"/>
      <c r="AE344" s="438"/>
      <c r="AF344" s="438"/>
      <c r="AG344" s="438"/>
      <c r="AH344" s="438"/>
      <c r="AI344" s="438"/>
      <c r="AJ344" s="438"/>
      <c r="AK344" s="438"/>
      <c r="AL344" s="438"/>
      <c r="AM344" s="438"/>
      <c r="AN344" s="438"/>
      <c r="AO344" s="438"/>
      <c r="AP344" s="438"/>
      <c r="AQ344" s="438"/>
      <c r="AR344" s="438"/>
      <c r="AS344" s="438"/>
      <c r="AT344" s="438"/>
      <c r="AU344" s="438"/>
      <c r="AV344" s="438"/>
      <c r="AW344" s="438"/>
      <c r="AX344" s="438"/>
      <c r="AY344" s="438"/>
      <c r="AZ344" s="438"/>
      <c r="BA344" s="438"/>
      <c r="BB344" s="438"/>
      <c r="BC344" s="438"/>
      <c r="BD344" s="438"/>
      <c r="BE344" s="438"/>
      <c r="BF344" s="439"/>
    </row>
    <row r="345" spans="1:58" x14ac:dyDescent="0.25">
      <c r="A345" s="508" t="s">
        <v>80</v>
      </c>
      <c r="B345" s="509" t="s">
        <v>725</v>
      </c>
      <c r="C345" s="510"/>
      <c r="D345" s="510"/>
      <c r="E345" s="510"/>
      <c r="F345" s="510"/>
      <c r="G345" s="510"/>
      <c r="H345" s="510"/>
      <c r="I345" s="510"/>
      <c r="J345" s="510"/>
      <c r="K345" s="510"/>
      <c r="L345" s="510"/>
      <c r="M345" s="510"/>
      <c r="N345" s="510"/>
      <c r="O345" s="510"/>
      <c r="P345" s="510"/>
      <c r="Q345" s="510"/>
      <c r="R345" s="510"/>
      <c r="S345" s="510"/>
      <c r="T345" s="510"/>
      <c r="U345" s="510"/>
      <c r="V345" s="510"/>
      <c r="W345" s="510"/>
      <c r="X345" s="510"/>
      <c r="Y345" s="510"/>
      <c r="Z345" s="510"/>
      <c r="AA345" s="510"/>
      <c r="AB345" s="510"/>
      <c r="AC345" s="510"/>
      <c r="AD345" s="510"/>
      <c r="AE345" s="510"/>
      <c r="AF345" s="510"/>
      <c r="AG345" s="510"/>
      <c r="AH345" s="510"/>
      <c r="AI345" s="510"/>
      <c r="AJ345" s="510"/>
      <c r="AK345" s="510"/>
      <c r="AL345" s="510"/>
      <c r="AM345" s="510">
        <v>2</v>
      </c>
      <c r="AN345" s="510"/>
      <c r="AO345" s="510"/>
      <c r="AP345" s="510"/>
      <c r="AQ345" s="510"/>
      <c r="AR345" s="510"/>
      <c r="AS345" s="510"/>
      <c r="AT345" s="510"/>
      <c r="AU345" s="510"/>
      <c r="AV345" s="510"/>
      <c r="AW345" s="510"/>
      <c r="AX345" s="510"/>
      <c r="AY345" s="510"/>
      <c r="AZ345" s="510"/>
      <c r="BA345" s="510"/>
      <c r="BB345" s="510"/>
      <c r="BC345" s="510"/>
      <c r="BD345" s="510"/>
      <c r="BE345" s="510"/>
      <c r="BF345" s="511">
        <v>2</v>
      </c>
    </row>
    <row r="346" spans="1:58" s="434" customFormat="1" x14ac:dyDescent="0.25">
      <c r="A346" s="1697" t="s">
        <v>971</v>
      </c>
      <c r="B346" s="1698"/>
      <c r="C346" s="438"/>
      <c r="D346" s="438"/>
      <c r="E346" s="438"/>
      <c r="F346" s="438"/>
      <c r="G346" s="438"/>
      <c r="H346" s="438"/>
      <c r="I346" s="438"/>
      <c r="J346" s="438"/>
      <c r="K346" s="438"/>
      <c r="L346" s="438"/>
      <c r="M346" s="438"/>
      <c r="N346" s="438"/>
      <c r="O346" s="438"/>
      <c r="P346" s="438"/>
      <c r="Q346" s="438"/>
      <c r="R346" s="438"/>
      <c r="S346" s="438"/>
      <c r="T346" s="438"/>
      <c r="U346" s="438"/>
      <c r="V346" s="438"/>
      <c r="W346" s="438"/>
      <c r="X346" s="438"/>
      <c r="Y346" s="438"/>
      <c r="Z346" s="438"/>
      <c r="AA346" s="438"/>
      <c r="AB346" s="438"/>
      <c r="AC346" s="438"/>
      <c r="AD346" s="438"/>
      <c r="AE346" s="438"/>
      <c r="AF346" s="438"/>
      <c r="AG346" s="438"/>
      <c r="AH346" s="438"/>
      <c r="AI346" s="438"/>
      <c r="AJ346" s="438"/>
      <c r="AK346" s="438"/>
      <c r="AL346" s="438"/>
      <c r="AM346" s="438"/>
      <c r="AN346" s="438"/>
      <c r="AO346" s="438"/>
      <c r="AP346" s="438"/>
      <c r="AQ346" s="438"/>
      <c r="AR346" s="438"/>
      <c r="AS346" s="438"/>
      <c r="AT346" s="438"/>
      <c r="AU346" s="438"/>
      <c r="AV346" s="438"/>
      <c r="AW346" s="438"/>
      <c r="AX346" s="438"/>
      <c r="AY346" s="438"/>
      <c r="AZ346" s="438"/>
      <c r="BA346" s="438"/>
      <c r="BB346" s="438"/>
      <c r="BC346" s="438"/>
      <c r="BD346" s="438"/>
      <c r="BE346" s="438"/>
      <c r="BF346" s="439"/>
    </row>
    <row r="347" spans="1:58" s="442" customFormat="1" x14ac:dyDescent="0.25">
      <c r="A347" s="512" t="s">
        <v>80</v>
      </c>
      <c r="B347" s="513" t="s">
        <v>88</v>
      </c>
      <c r="C347" s="510"/>
      <c r="D347" s="510"/>
      <c r="E347" s="510"/>
      <c r="F347" s="510"/>
      <c r="G347" s="510"/>
      <c r="H347" s="510"/>
      <c r="I347" s="510"/>
      <c r="J347" s="510"/>
      <c r="K347" s="510"/>
      <c r="L347" s="510"/>
      <c r="M347" s="510"/>
      <c r="N347" s="510"/>
      <c r="O347" s="510"/>
      <c r="P347" s="510"/>
      <c r="Q347" s="510"/>
      <c r="R347" s="510"/>
      <c r="S347" s="510"/>
      <c r="T347" s="510"/>
      <c r="U347" s="510"/>
      <c r="V347" s="510"/>
      <c r="W347" s="510"/>
      <c r="X347" s="510"/>
      <c r="Y347" s="510"/>
      <c r="Z347" s="510"/>
      <c r="AA347" s="510"/>
      <c r="AB347" s="510"/>
      <c r="AC347" s="510"/>
      <c r="AD347" s="510"/>
      <c r="AE347" s="510"/>
      <c r="AF347" s="510"/>
      <c r="AG347" s="510"/>
      <c r="AH347" s="510"/>
      <c r="AI347" s="510"/>
      <c r="AJ347" s="510"/>
      <c r="AK347" s="510"/>
      <c r="AL347" s="510"/>
      <c r="AM347" s="510">
        <v>1</v>
      </c>
      <c r="AN347" s="510"/>
      <c r="AO347" s="510"/>
      <c r="AP347" s="510"/>
      <c r="AQ347" s="510"/>
      <c r="AR347" s="510"/>
      <c r="AS347" s="510"/>
      <c r="AT347" s="510">
        <v>6</v>
      </c>
      <c r="AU347" s="510"/>
      <c r="AV347" s="510"/>
      <c r="AW347" s="510"/>
      <c r="AX347" s="510"/>
      <c r="AY347" s="510"/>
      <c r="AZ347" s="510"/>
      <c r="BA347" s="510"/>
      <c r="BB347" s="510"/>
      <c r="BC347" s="510"/>
      <c r="BD347" s="510"/>
      <c r="BE347" s="510"/>
      <c r="BF347" s="511">
        <v>7</v>
      </c>
    </row>
    <row r="348" spans="1:58" x14ac:dyDescent="0.25">
      <c r="A348" s="508" t="s">
        <v>80</v>
      </c>
      <c r="B348" s="509" t="s">
        <v>104</v>
      </c>
      <c r="C348" s="510"/>
      <c r="D348" s="510"/>
      <c r="E348" s="510"/>
      <c r="F348" s="510"/>
      <c r="G348" s="510"/>
      <c r="H348" s="510"/>
      <c r="I348" s="510"/>
      <c r="J348" s="510"/>
      <c r="K348" s="510"/>
      <c r="L348" s="510"/>
      <c r="M348" s="510"/>
      <c r="N348" s="510"/>
      <c r="O348" s="510"/>
      <c r="P348" s="510"/>
      <c r="Q348" s="510"/>
      <c r="R348" s="510"/>
      <c r="S348" s="510"/>
      <c r="T348" s="510"/>
      <c r="U348" s="510"/>
      <c r="V348" s="510"/>
      <c r="W348" s="510"/>
      <c r="X348" s="510"/>
      <c r="Y348" s="510"/>
      <c r="Z348" s="510"/>
      <c r="AA348" s="510"/>
      <c r="AB348" s="510"/>
      <c r="AC348" s="510"/>
      <c r="AD348" s="510"/>
      <c r="AE348" s="510"/>
      <c r="AF348" s="510"/>
      <c r="AG348" s="510"/>
      <c r="AH348" s="510"/>
      <c r="AI348" s="510"/>
      <c r="AJ348" s="510"/>
      <c r="AK348" s="510"/>
      <c r="AL348" s="510"/>
      <c r="AM348" s="510"/>
      <c r="AN348" s="510">
        <v>5</v>
      </c>
      <c r="AO348" s="510"/>
      <c r="AP348" s="510"/>
      <c r="AQ348" s="510"/>
      <c r="AR348" s="510"/>
      <c r="AS348" s="510"/>
      <c r="AT348" s="510">
        <v>6</v>
      </c>
      <c r="AU348" s="510"/>
      <c r="AV348" s="510"/>
      <c r="AW348" s="510"/>
      <c r="AX348" s="510"/>
      <c r="AY348" s="510"/>
      <c r="AZ348" s="510"/>
      <c r="BA348" s="510"/>
      <c r="BB348" s="510"/>
      <c r="BC348" s="510"/>
      <c r="BD348" s="510"/>
      <c r="BE348" s="510"/>
      <c r="BF348" s="511">
        <v>11</v>
      </c>
    </row>
    <row r="349" spans="1:58" x14ac:dyDescent="0.25">
      <c r="A349" s="508" t="s">
        <v>80</v>
      </c>
      <c r="B349" s="509" t="s">
        <v>93</v>
      </c>
      <c r="C349" s="510"/>
      <c r="D349" s="510"/>
      <c r="E349" s="510"/>
      <c r="F349" s="510"/>
      <c r="G349" s="510"/>
      <c r="H349" s="510"/>
      <c r="I349" s="510"/>
      <c r="J349" s="510"/>
      <c r="K349" s="510"/>
      <c r="L349" s="510"/>
      <c r="M349" s="510"/>
      <c r="N349" s="510"/>
      <c r="O349" s="510"/>
      <c r="P349" s="510"/>
      <c r="Q349" s="510"/>
      <c r="R349" s="510"/>
      <c r="S349" s="510"/>
      <c r="T349" s="510"/>
      <c r="U349" s="510"/>
      <c r="V349" s="510"/>
      <c r="W349" s="510"/>
      <c r="X349" s="510"/>
      <c r="Y349" s="510"/>
      <c r="Z349" s="510"/>
      <c r="AA349" s="510"/>
      <c r="AB349" s="510"/>
      <c r="AC349" s="510"/>
      <c r="AD349" s="510"/>
      <c r="AE349" s="510"/>
      <c r="AF349" s="510"/>
      <c r="AG349" s="510"/>
      <c r="AH349" s="510"/>
      <c r="AI349" s="510"/>
      <c r="AJ349" s="510"/>
      <c r="AK349" s="510"/>
      <c r="AL349" s="510"/>
      <c r="AM349" s="510">
        <v>1</v>
      </c>
      <c r="AN349" s="510"/>
      <c r="AO349" s="510"/>
      <c r="AP349" s="510"/>
      <c r="AQ349" s="510"/>
      <c r="AR349" s="510"/>
      <c r="AS349" s="510"/>
      <c r="AT349" s="510">
        <v>5</v>
      </c>
      <c r="AU349" s="510"/>
      <c r="AV349" s="510"/>
      <c r="AW349" s="510"/>
      <c r="AX349" s="510"/>
      <c r="AY349" s="510"/>
      <c r="AZ349" s="510"/>
      <c r="BA349" s="510"/>
      <c r="BB349" s="510"/>
      <c r="BC349" s="510"/>
      <c r="BD349" s="510"/>
      <c r="BE349" s="510"/>
      <c r="BF349" s="511">
        <v>6</v>
      </c>
    </row>
    <row r="350" spans="1:58" x14ac:dyDescent="0.25">
      <c r="A350" s="508" t="s">
        <v>80</v>
      </c>
      <c r="B350" s="509" t="s">
        <v>94</v>
      </c>
      <c r="C350" s="510"/>
      <c r="D350" s="510"/>
      <c r="E350" s="510"/>
      <c r="F350" s="510"/>
      <c r="G350" s="510"/>
      <c r="H350" s="510"/>
      <c r="I350" s="510"/>
      <c r="J350" s="510"/>
      <c r="K350" s="510"/>
      <c r="L350" s="510"/>
      <c r="M350" s="510"/>
      <c r="N350" s="510"/>
      <c r="O350" s="510"/>
      <c r="P350" s="510"/>
      <c r="Q350" s="510"/>
      <c r="R350" s="510"/>
      <c r="S350" s="510"/>
      <c r="T350" s="510"/>
      <c r="U350" s="510"/>
      <c r="V350" s="510"/>
      <c r="W350" s="510"/>
      <c r="X350" s="510"/>
      <c r="Y350" s="510"/>
      <c r="Z350" s="510"/>
      <c r="AA350" s="510"/>
      <c r="AB350" s="510"/>
      <c r="AC350" s="510"/>
      <c r="AD350" s="510"/>
      <c r="AE350" s="510"/>
      <c r="AF350" s="510"/>
      <c r="AG350" s="510"/>
      <c r="AH350" s="510"/>
      <c r="AI350" s="510"/>
      <c r="AJ350" s="510"/>
      <c r="AK350" s="510"/>
      <c r="AL350" s="510"/>
      <c r="AM350" s="510">
        <v>1</v>
      </c>
      <c r="AN350" s="510"/>
      <c r="AO350" s="510"/>
      <c r="AP350" s="510"/>
      <c r="AQ350" s="510"/>
      <c r="AR350" s="510"/>
      <c r="AS350" s="510"/>
      <c r="AT350" s="510">
        <v>5</v>
      </c>
      <c r="AU350" s="510"/>
      <c r="AV350" s="510"/>
      <c r="AW350" s="510"/>
      <c r="AX350" s="510"/>
      <c r="AY350" s="510"/>
      <c r="AZ350" s="510"/>
      <c r="BA350" s="510"/>
      <c r="BB350" s="510"/>
      <c r="BC350" s="510"/>
      <c r="BD350" s="510"/>
      <c r="BE350" s="510"/>
      <c r="BF350" s="511">
        <v>6</v>
      </c>
    </row>
    <row r="351" spans="1:58" s="434" customFormat="1" x14ac:dyDescent="0.25">
      <c r="A351" s="1697" t="s">
        <v>972</v>
      </c>
      <c r="B351" s="1698"/>
      <c r="C351" s="438"/>
      <c r="D351" s="438"/>
      <c r="E351" s="438"/>
      <c r="F351" s="438"/>
      <c r="G351" s="438"/>
      <c r="H351" s="438"/>
      <c r="I351" s="438"/>
      <c r="J351" s="438"/>
      <c r="K351" s="438"/>
      <c r="L351" s="438"/>
      <c r="M351" s="438"/>
      <c r="N351" s="438"/>
      <c r="O351" s="438"/>
      <c r="P351" s="438"/>
      <c r="Q351" s="438"/>
      <c r="R351" s="438"/>
      <c r="S351" s="438"/>
      <c r="T351" s="438"/>
      <c r="U351" s="438"/>
      <c r="V351" s="438"/>
      <c r="W351" s="438"/>
      <c r="X351" s="438"/>
      <c r="Y351" s="438"/>
      <c r="Z351" s="438"/>
      <c r="AA351" s="438"/>
      <c r="AB351" s="438"/>
      <c r="AC351" s="438"/>
      <c r="AD351" s="438"/>
      <c r="AE351" s="438"/>
      <c r="AF351" s="438"/>
      <c r="AG351" s="438"/>
      <c r="AH351" s="438"/>
      <c r="AI351" s="438"/>
      <c r="AJ351" s="438"/>
      <c r="AK351" s="438"/>
      <c r="AL351" s="438"/>
      <c r="AM351" s="438"/>
      <c r="AN351" s="438"/>
      <c r="AO351" s="438"/>
      <c r="AP351" s="438"/>
      <c r="AQ351" s="438"/>
      <c r="AR351" s="438"/>
      <c r="AS351" s="438"/>
      <c r="AT351" s="438"/>
      <c r="AU351" s="438"/>
      <c r="AV351" s="438"/>
      <c r="AW351" s="438"/>
      <c r="AX351" s="438"/>
      <c r="AY351" s="438"/>
      <c r="AZ351" s="438"/>
      <c r="BA351" s="438"/>
      <c r="BB351" s="438"/>
      <c r="BC351" s="438"/>
      <c r="BD351" s="438"/>
      <c r="BE351" s="438"/>
      <c r="BF351" s="439"/>
    </row>
    <row r="352" spans="1:58" x14ac:dyDescent="0.25">
      <c r="A352" s="508" t="s">
        <v>80</v>
      </c>
      <c r="B352" s="509" t="s">
        <v>89</v>
      </c>
      <c r="C352" s="510"/>
      <c r="D352" s="510"/>
      <c r="E352" s="510"/>
      <c r="F352" s="510"/>
      <c r="G352" s="510"/>
      <c r="H352" s="510"/>
      <c r="I352" s="510"/>
      <c r="J352" s="510"/>
      <c r="K352" s="510"/>
      <c r="L352" s="510"/>
      <c r="M352" s="510"/>
      <c r="N352" s="510"/>
      <c r="O352" s="510"/>
      <c r="P352" s="510"/>
      <c r="Q352" s="510"/>
      <c r="R352" s="510"/>
      <c r="S352" s="510"/>
      <c r="T352" s="510"/>
      <c r="U352" s="510"/>
      <c r="V352" s="510"/>
      <c r="W352" s="510"/>
      <c r="X352" s="510"/>
      <c r="Y352" s="510"/>
      <c r="Z352" s="510"/>
      <c r="AA352" s="510"/>
      <c r="AB352" s="510"/>
      <c r="AC352" s="510"/>
      <c r="AD352" s="510"/>
      <c r="AE352" s="510"/>
      <c r="AF352" s="510"/>
      <c r="AG352" s="510"/>
      <c r="AH352" s="510"/>
      <c r="AI352" s="510"/>
      <c r="AJ352" s="510"/>
      <c r="AK352" s="510"/>
      <c r="AL352" s="510"/>
      <c r="AM352" s="510"/>
      <c r="AN352" s="510"/>
      <c r="AO352" s="510"/>
      <c r="AP352" s="510"/>
      <c r="AQ352" s="510"/>
      <c r="AR352" s="510"/>
      <c r="AS352" s="510"/>
      <c r="AT352" s="510">
        <v>2</v>
      </c>
      <c r="AU352" s="510"/>
      <c r="AV352" s="510"/>
      <c r="AW352" s="510"/>
      <c r="AX352" s="510"/>
      <c r="AY352" s="510"/>
      <c r="AZ352" s="510"/>
      <c r="BA352" s="510"/>
      <c r="BB352" s="510"/>
      <c r="BC352" s="510"/>
      <c r="BD352" s="510"/>
      <c r="BE352" s="510"/>
      <c r="BF352" s="511">
        <v>2</v>
      </c>
    </row>
    <row r="353" spans="1:58" x14ac:dyDescent="0.25">
      <c r="A353" s="508" t="s">
        <v>80</v>
      </c>
      <c r="B353" s="509" t="s">
        <v>95</v>
      </c>
      <c r="C353" s="510"/>
      <c r="D353" s="510"/>
      <c r="E353" s="510"/>
      <c r="F353" s="510"/>
      <c r="G353" s="510"/>
      <c r="H353" s="510"/>
      <c r="I353" s="510"/>
      <c r="J353" s="510"/>
      <c r="K353" s="510"/>
      <c r="L353" s="510"/>
      <c r="M353" s="510"/>
      <c r="N353" s="510"/>
      <c r="O353" s="510"/>
      <c r="P353" s="510"/>
      <c r="Q353" s="510"/>
      <c r="R353" s="510"/>
      <c r="S353" s="510"/>
      <c r="T353" s="510"/>
      <c r="U353" s="510"/>
      <c r="V353" s="510"/>
      <c r="W353" s="510"/>
      <c r="X353" s="510"/>
      <c r="Y353" s="510"/>
      <c r="Z353" s="510"/>
      <c r="AA353" s="510"/>
      <c r="AB353" s="510"/>
      <c r="AC353" s="510"/>
      <c r="AD353" s="510"/>
      <c r="AE353" s="510"/>
      <c r="AF353" s="510"/>
      <c r="AG353" s="510"/>
      <c r="AH353" s="510"/>
      <c r="AI353" s="510"/>
      <c r="AJ353" s="510"/>
      <c r="AK353" s="510"/>
      <c r="AL353" s="510"/>
      <c r="AM353" s="510"/>
      <c r="AN353" s="510"/>
      <c r="AO353" s="510"/>
      <c r="AP353" s="510"/>
      <c r="AQ353" s="510"/>
      <c r="AR353" s="510"/>
      <c r="AS353" s="510"/>
      <c r="AT353" s="510">
        <v>6</v>
      </c>
      <c r="AU353" s="510"/>
      <c r="AV353" s="510"/>
      <c r="AW353" s="510"/>
      <c r="AX353" s="510"/>
      <c r="AY353" s="510"/>
      <c r="AZ353" s="510"/>
      <c r="BA353" s="510"/>
      <c r="BB353" s="510"/>
      <c r="BC353" s="510"/>
      <c r="BD353" s="510"/>
      <c r="BE353" s="510"/>
      <c r="BF353" s="511">
        <v>6</v>
      </c>
    </row>
    <row r="354" spans="1:58" x14ac:dyDescent="0.25">
      <c r="A354" s="508" t="s">
        <v>80</v>
      </c>
      <c r="B354" s="509" t="s">
        <v>90</v>
      </c>
      <c r="C354" s="510"/>
      <c r="D354" s="510"/>
      <c r="E354" s="510"/>
      <c r="F354" s="510"/>
      <c r="G354" s="510"/>
      <c r="H354" s="510"/>
      <c r="I354" s="510"/>
      <c r="J354" s="510"/>
      <c r="K354" s="510"/>
      <c r="L354" s="510"/>
      <c r="M354" s="510"/>
      <c r="N354" s="510"/>
      <c r="O354" s="510"/>
      <c r="P354" s="510"/>
      <c r="Q354" s="510"/>
      <c r="R354" s="510"/>
      <c r="S354" s="510"/>
      <c r="T354" s="510"/>
      <c r="U354" s="510"/>
      <c r="V354" s="510"/>
      <c r="W354" s="510"/>
      <c r="X354" s="510"/>
      <c r="Y354" s="510"/>
      <c r="Z354" s="510"/>
      <c r="AA354" s="510"/>
      <c r="AB354" s="510"/>
      <c r="AC354" s="510"/>
      <c r="AD354" s="510"/>
      <c r="AE354" s="510"/>
      <c r="AF354" s="510"/>
      <c r="AG354" s="510"/>
      <c r="AH354" s="510"/>
      <c r="AI354" s="510"/>
      <c r="AJ354" s="510"/>
      <c r="AK354" s="510"/>
      <c r="AL354" s="510"/>
      <c r="AM354" s="510">
        <v>1</v>
      </c>
      <c r="AN354" s="510"/>
      <c r="AO354" s="510"/>
      <c r="AP354" s="510"/>
      <c r="AQ354" s="510"/>
      <c r="AR354" s="510"/>
      <c r="AS354" s="510"/>
      <c r="AT354" s="510">
        <v>3</v>
      </c>
      <c r="AU354" s="510"/>
      <c r="AV354" s="510"/>
      <c r="AW354" s="510"/>
      <c r="AX354" s="510"/>
      <c r="AY354" s="510"/>
      <c r="AZ354" s="510"/>
      <c r="BA354" s="510"/>
      <c r="BB354" s="510"/>
      <c r="BC354" s="510"/>
      <c r="BD354" s="510"/>
      <c r="BE354" s="510"/>
      <c r="BF354" s="511">
        <v>4</v>
      </c>
    </row>
    <row r="355" spans="1:58" x14ac:dyDescent="0.25">
      <c r="A355" s="508" t="s">
        <v>80</v>
      </c>
      <c r="B355" s="509" t="s">
        <v>98</v>
      </c>
      <c r="C355" s="510"/>
      <c r="D355" s="510"/>
      <c r="E355" s="510"/>
      <c r="F355" s="510"/>
      <c r="G355" s="510"/>
      <c r="H355" s="510"/>
      <c r="I355" s="510"/>
      <c r="J355" s="510"/>
      <c r="K355" s="510"/>
      <c r="L355" s="510"/>
      <c r="M355" s="510"/>
      <c r="N355" s="510"/>
      <c r="O355" s="510"/>
      <c r="P355" s="510"/>
      <c r="Q355" s="510"/>
      <c r="R355" s="510"/>
      <c r="S355" s="510"/>
      <c r="T355" s="510"/>
      <c r="U355" s="510"/>
      <c r="V355" s="510"/>
      <c r="W355" s="510"/>
      <c r="X355" s="510"/>
      <c r="Y355" s="510"/>
      <c r="Z355" s="510"/>
      <c r="AA355" s="510"/>
      <c r="AB355" s="510"/>
      <c r="AC355" s="510"/>
      <c r="AD355" s="510"/>
      <c r="AE355" s="510"/>
      <c r="AF355" s="510"/>
      <c r="AG355" s="510"/>
      <c r="AH355" s="510"/>
      <c r="AI355" s="510"/>
      <c r="AJ355" s="510"/>
      <c r="AK355" s="510"/>
      <c r="AL355" s="510"/>
      <c r="AM355" s="510">
        <v>1</v>
      </c>
      <c r="AN355" s="510"/>
      <c r="AO355" s="510"/>
      <c r="AP355" s="510"/>
      <c r="AQ355" s="510"/>
      <c r="AR355" s="510"/>
      <c r="AS355" s="510"/>
      <c r="AT355" s="510">
        <v>1</v>
      </c>
      <c r="AU355" s="510"/>
      <c r="AV355" s="510"/>
      <c r="AW355" s="510"/>
      <c r="AX355" s="510"/>
      <c r="AY355" s="510"/>
      <c r="AZ355" s="510"/>
      <c r="BA355" s="510"/>
      <c r="BB355" s="510"/>
      <c r="BC355" s="510"/>
      <c r="BD355" s="510"/>
      <c r="BE355" s="510"/>
      <c r="BF355" s="511">
        <v>2</v>
      </c>
    </row>
    <row r="356" spans="1:58" x14ac:dyDescent="0.25">
      <c r="A356" s="508" t="s">
        <v>80</v>
      </c>
      <c r="B356" s="509" t="s">
        <v>96</v>
      </c>
      <c r="C356" s="510"/>
      <c r="D356" s="510"/>
      <c r="E356" s="510"/>
      <c r="F356" s="510"/>
      <c r="G356" s="510"/>
      <c r="H356" s="510"/>
      <c r="I356" s="510"/>
      <c r="J356" s="510"/>
      <c r="K356" s="510"/>
      <c r="L356" s="510"/>
      <c r="M356" s="510"/>
      <c r="N356" s="510"/>
      <c r="O356" s="510"/>
      <c r="P356" s="510"/>
      <c r="Q356" s="510"/>
      <c r="R356" s="510"/>
      <c r="S356" s="510"/>
      <c r="T356" s="510"/>
      <c r="U356" s="510"/>
      <c r="V356" s="510"/>
      <c r="W356" s="510"/>
      <c r="X356" s="510"/>
      <c r="Y356" s="510"/>
      <c r="Z356" s="510"/>
      <c r="AA356" s="510">
        <v>1</v>
      </c>
      <c r="AB356" s="510"/>
      <c r="AC356" s="510"/>
      <c r="AD356" s="510"/>
      <c r="AE356" s="510"/>
      <c r="AF356" s="510"/>
      <c r="AG356" s="510"/>
      <c r="AH356" s="510"/>
      <c r="AI356" s="510"/>
      <c r="AJ356" s="510"/>
      <c r="AK356" s="510"/>
      <c r="AL356" s="510"/>
      <c r="AM356" s="510">
        <v>1</v>
      </c>
      <c r="AN356" s="510"/>
      <c r="AO356" s="510"/>
      <c r="AP356" s="510"/>
      <c r="AQ356" s="510"/>
      <c r="AR356" s="510"/>
      <c r="AS356" s="510"/>
      <c r="AT356" s="510">
        <v>10</v>
      </c>
      <c r="AU356" s="510"/>
      <c r="AV356" s="510"/>
      <c r="AW356" s="510"/>
      <c r="AX356" s="510"/>
      <c r="AY356" s="510"/>
      <c r="AZ356" s="510"/>
      <c r="BA356" s="510"/>
      <c r="BB356" s="510"/>
      <c r="BC356" s="510"/>
      <c r="BD356" s="510"/>
      <c r="BE356" s="510"/>
      <c r="BF356" s="511">
        <v>12</v>
      </c>
    </row>
    <row r="357" spans="1:58" x14ac:dyDescent="0.25">
      <c r="A357" s="508" t="s">
        <v>80</v>
      </c>
      <c r="B357" s="509" t="s">
        <v>99</v>
      </c>
      <c r="C357" s="510"/>
      <c r="D357" s="510"/>
      <c r="E357" s="510"/>
      <c r="F357" s="510"/>
      <c r="G357" s="510"/>
      <c r="H357" s="510"/>
      <c r="I357" s="510"/>
      <c r="J357" s="510"/>
      <c r="K357" s="510"/>
      <c r="L357" s="510"/>
      <c r="M357" s="510"/>
      <c r="N357" s="510"/>
      <c r="O357" s="510"/>
      <c r="P357" s="510"/>
      <c r="Q357" s="510"/>
      <c r="R357" s="510"/>
      <c r="S357" s="510"/>
      <c r="T357" s="510"/>
      <c r="U357" s="510"/>
      <c r="V357" s="510"/>
      <c r="W357" s="510"/>
      <c r="X357" s="510"/>
      <c r="Y357" s="510"/>
      <c r="Z357" s="510"/>
      <c r="AA357" s="510"/>
      <c r="AB357" s="510"/>
      <c r="AC357" s="510"/>
      <c r="AD357" s="510"/>
      <c r="AE357" s="510"/>
      <c r="AF357" s="510"/>
      <c r="AG357" s="510"/>
      <c r="AH357" s="510"/>
      <c r="AI357" s="510"/>
      <c r="AJ357" s="510"/>
      <c r="AK357" s="510"/>
      <c r="AL357" s="510"/>
      <c r="AM357" s="510">
        <v>1</v>
      </c>
      <c r="AN357" s="510"/>
      <c r="AO357" s="510"/>
      <c r="AP357" s="510"/>
      <c r="AQ357" s="510"/>
      <c r="AR357" s="510"/>
      <c r="AS357" s="510"/>
      <c r="AT357" s="510">
        <v>8</v>
      </c>
      <c r="AU357" s="510"/>
      <c r="AV357" s="510"/>
      <c r="AW357" s="510"/>
      <c r="AX357" s="510"/>
      <c r="AY357" s="510"/>
      <c r="AZ357" s="510"/>
      <c r="BA357" s="510"/>
      <c r="BB357" s="510"/>
      <c r="BC357" s="510"/>
      <c r="BD357" s="510"/>
      <c r="BE357" s="510"/>
      <c r="BF357" s="511">
        <v>9</v>
      </c>
    </row>
    <row r="358" spans="1:58" x14ac:dyDescent="0.25">
      <c r="A358" s="508" t="s">
        <v>80</v>
      </c>
      <c r="B358" s="509" t="s">
        <v>97</v>
      </c>
      <c r="C358" s="510"/>
      <c r="D358" s="510"/>
      <c r="E358" s="510"/>
      <c r="F358" s="510"/>
      <c r="G358" s="510"/>
      <c r="H358" s="510"/>
      <c r="I358" s="510"/>
      <c r="J358" s="510"/>
      <c r="K358" s="510"/>
      <c r="L358" s="510"/>
      <c r="M358" s="510"/>
      <c r="N358" s="510"/>
      <c r="O358" s="510"/>
      <c r="P358" s="510"/>
      <c r="Q358" s="510"/>
      <c r="R358" s="510"/>
      <c r="S358" s="510"/>
      <c r="T358" s="510"/>
      <c r="U358" s="510"/>
      <c r="V358" s="510"/>
      <c r="W358" s="510"/>
      <c r="X358" s="510"/>
      <c r="Y358" s="510"/>
      <c r="Z358" s="510"/>
      <c r="AA358" s="510"/>
      <c r="AB358" s="510"/>
      <c r="AC358" s="510"/>
      <c r="AD358" s="510"/>
      <c r="AE358" s="510"/>
      <c r="AF358" s="510"/>
      <c r="AG358" s="510"/>
      <c r="AH358" s="510"/>
      <c r="AI358" s="510"/>
      <c r="AJ358" s="510"/>
      <c r="AK358" s="510"/>
      <c r="AL358" s="510"/>
      <c r="AM358" s="510">
        <v>1</v>
      </c>
      <c r="AN358" s="510"/>
      <c r="AO358" s="510"/>
      <c r="AP358" s="510"/>
      <c r="AQ358" s="510"/>
      <c r="AR358" s="510"/>
      <c r="AS358" s="510"/>
      <c r="AT358" s="510">
        <v>10</v>
      </c>
      <c r="AU358" s="510"/>
      <c r="AV358" s="510"/>
      <c r="AW358" s="510"/>
      <c r="AX358" s="510"/>
      <c r="AY358" s="510"/>
      <c r="AZ358" s="510"/>
      <c r="BA358" s="510"/>
      <c r="BB358" s="510"/>
      <c r="BC358" s="510"/>
      <c r="BD358" s="510"/>
      <c r="BE358" s="510"/>
      <c r="BF358" s="511">
        <v>11</v>
      </c>
    </row>
    <row r="359" spans="1:58" x14ac:dyDescent="0.25">
      <c r="A359" s="508" t="s">
        <v>80</v>
      </c>
      <c r="B359" s="509" t="s">
        <v>91</v>
      </c>
      <c r="C359" s="510"/>
      <c r="D359" s="510"/>
      <c r="E359" s="510"/>
      <c r="F359" s="510"/>
      <c r="G359" s="510"/>
      <c r="H359" s="510"/>
      <c r="I359" s="510"/>
      <c r="J359" s="510"/>
      <c r="K359" s="510"/>
      <c r="L359" s="510"/>
      <c r="M359" s="510"/>
      <c r="N359" s="510"/>
      <c r="O359" s="510"/>
      <c r="P359" s="510"/>
      <c r="Q359" s="510"/>
      <c r="R359" s="510"/>
      <c r="S359" s="510"/>
      <c r="T359" s="510"/>
      <c r="U359" s="510"/>
      <c r="V359" s="510"/>
      <c r="W359" s="510"/>
      <c r="X359" s="510"/>
      <c r="Y359" s="510"/>
      <c r="Z359" s="510"/>
      <c r="AA359" s="510"/>
      <c r="AB359" s="510"/>
      <c r="AC359" s="510"/>
      <c r="AD359" s="510"/>
      <c r="AE359" s="510"/>
      <c r="AF359" s="510"/>
      <c r="AG359" s="510"/>
      <c r="AH359" s="510"/>
      <c r="AI359" s="510"/>
      <c r="AJ359" s="510"/>
      <c r="AK359" s="510"/>
      <c r="AL359" s="510"/>
      <c r="AM359" s="510">
        <v>1</v>
      </c>
      <c r="AN359" s="510"/>
      <c r="AO359" s="510"/>
      <c r="AP359" s="510"/>
      <c r="AQ359" s="510"/>
      <c r="AR359" s="510"/>
      <c r="AS359" s="510"/>
      <c r="AT359" s="510">
        <v>7</v>
      </c>
      <c r="AU359" s="510"/>
      <c r="AV359" s="510"/>
      <c r="AW359" s="510"/>
      <c r="AX359" s="510"/>
      <c r="AY359" s="510"/>
      <c r="AZ359" s="510"/>
      <c r="BA359" s="510"/>
      <c r="BB359" s="510"/>
      <c r="BC359" s="510"/>
      <c r="BD359" s="510"/>
      <c r="BE359" s="510"/>
      <c r="BF359" s="511">
        <v>8</v>
      </c>
    </row>
    <row r="360" spans="1:58" x14ac:dyDescent="0.25">
      <c r="A360" s="508" t="s">
        <v>80</v>
      </c>
      <c r="B360" s="509" t="s">
        <v>100</v>
      </c>
      <c r="C360" s="510"/>
      <c r="D360" s="510"/>
      <c r="E360" s="510"/>
      <c r="F360" s="510"/>
      <c r="G360" s="510"/>
      <c r="H360" s="510"/>
      <c r="I360" s="510"/>
      <c r="J360" s="510"/>
      <c r="K360" s="510"/>
      <c r="L360" s="510"/>
      <c r="M360" s="510"/>
      <c r="N360" s="510"/>
      <c r="O360" s="510"/>
      <c r="P360" s="510"/>
      <c r="Q360" s="510"/>
      <c r="R360" s="510"/>
      <c r="S360" s="510"/>
      <c r="T360" s="510"/>
      <c r="U360" s="510"/>
      <c r="V360" s="510"/>
      <c r="W360" s="510"/>
      <c r="X360" s="510"/>
      <c r="Y360" s="510"/>
      <c r="Z360" s="510"/>
      <c r="AA360" s="510"/>
      <c r="AB360" s="510"/>
      <c r="AC360" s="510"/>
      <c r="AD360" s="510"/>
      <c r="AE360" s="510"/>
      <c r="AF360" s="510"/>
      <c r="AG360" s="510"/>
      <c r="AH360" s="510"/>
      <c r="AI360" s="510"/>
      <c r="AJ360" s="510"/>
      <c r="AK360" s="510"/>
      <c r="AL360" s="510"/>
      <c r="AM360" s="510"/>
      <c r="AN360" s="510"/>
      <c r="AO360" s="510"/>
      <c r="AP360" s="510"/>
      <c r="AQ360" s="510"/>
      <c r="AR360" s="510"/>
      <c r="AS360" s="510"/>
      <c r="AT360" s="510">
        <v>1</v>
      </c>
      <c r="AU360" s="510"/>
      <c r="AV360" s="510"/>
      <c r="AW360" s="510"/>
      <c r="AX360" s="510"/>
      <c r="AY360" s="510"/>
      <c r="AZ360" s="510"/>
      <c r="BA360" s="510"/>
      <c r="BB360" s="510"/>
      <c r="BC360" s="510"/>
      <c r="BD360" s="510"/>
      <c r="BE360" s="510"/>
      <c r="BF360" s="511">
        <v>1</v>
      </c>
    </row>
    <row r="361" spans="1:58" x14ac:dyDescent="0.25">
      <c r="A361" s="508" t="s">
        <v>80</v>
      </c>
      <c r="B361" s="509" t="s">
        <v>103</v>
      </c>
      <c r="C361" s="510"/>
      <c r="D361" s="510"/>
      <c r="E361" s="510"/>
      <c r="F361" s="510"/>
      <c r="G361" s="510"/>
      <c r="H361" s="510"/>
      <c r="I361" s="510"/>
      <c r="J361" s="510"/>
      <c r="K361" s="510"/>
      <c r="L361" s="510"/>
      <c r="M361" s="510"/>
      <c r="N361" s="510"/>
      <c r="O361" s="510"/>
      <c r="P361" s="510"/>
      <c r="Q361" s="510"/>
      <c r="R361" s="510"/>
      <c r="S361" s="510"/>
      <c r="T361" s="510"/>
      <c r="U361" s="510"/>
      <c r="V361" s="510"/>
      <c r="W361" s="510"/>
      <c r="X361" s="510"/>
      <c r="Y361" s="510"/>
      <c r="Z361" s="510"/>
      <c r="AA361" s="510"/>
      <c r="AB361" s="510"/>
      <c r="AC361" s="510"/>
      <c r="AD361" s="510"/>
      <c r="AE361" s="510"/>
      <c r="AF361" s="510"/>
      <c r="AG361" s="510"/>
      <c r="AH361" s="510"/>
      <c r="AI361" s="510"/>
      <c r="AJ361" s="510"/>
      <c r="AK361" s="510"/>
      <c r="AL361" s="510"/>
      <c r="AM361" s="510">
        <v>1</v>
      </c>
      <c r="AN361" s="510"/>
      <c r="AO361" s="510"/>
      <c r="AP361" s="510"/>
      <c r="AQ361" s="510"/>
      <c r="AR361" s="510"/>
      <c r="AS361" s="510"/>
      <c r="AT361" s="510">
        <v>6</v>
      </c>
      <c r="AU361" s="510"/>
      <c r="AV361" s="510"/>
      <c r="AW361" s="510"/>
      <c r="AX361" s="510"/>
      <c r="AY361" s="510"/>
      <c r="AZ361" s="510"/>
      <c r="BA361" s="510"/>
      <c r="BB361" s="510"/>
      <c r="BC361" s="510"/>
      <c r="BD361" s="510"/>
      <c r="BE361" s="510"/>
      <c r="BF361" s="511">
        <v>7</v>
      </c>
    </row>
    <row r="362" spans="1:58" x14ac:dyDescent="0.25">
      <c r="A362" s="508" t="s">
        <v>80</v>
      </c>
      <c r="B362" s="509" t="s">
        <v>92</v>
      </c>
      <c r="C362" s="510"/>
      <c r="D362" s="510"/>
      <c r="E362" s="510"/>
      <c r="F362" s="510"/>
      <c r="G362" s="510"/>
      <c r="H362" s="510"/>
      <c r="I362" s="510"/>
      <c r="J362" s="510"/>
      <c r="K362" s="510"/>
      <c r="L362" s="510"/>
      <c r="M362" s="510"/>
      <c r="N362" s="510"/>
      <c r="O362" s="510"/>
      <c r="P362" s="510"/>
      <c r="Q362" s="510"/>
      <c r="R362" s="510"/>
      <c r="S362" s="510"/>
      <c r="T362" s="510"/>
      <c r="U362" s="510"/>
      <c r="V362" s="510"/>
      <c r="W362" s="510"/>
      <c r="X362" s="510"/>
      <c r="Y362" s="510"/>
      <c r="Z362" s="510"/>
      <c r="AA362" s="510"/>
      <c r="AB362" s="510"/>
      <c r="AC362" s="510"/>
      <c r="AD362" s="510"/>
      <c r="AE362" s="510"/>
      <c r="AF362" s="510"/>
      <c r="AG362" s="510"/>
      <c r="AH362" s="510"/>
      <c r="AI362" s="510"/>
      <c r="AJ362" s="510"/>
      <c r="AK362" s="510"/>
      <c r="AL362" s="510"/>
      <c r="AM362" s="510">
        <v>1</v>
      </c>
      <c r="AN362" s="510"/>
      <c r="AO362" s="510"/>
      <c r="AP362" s="510"/>
      <c r="AQ362" s="510"/>
      <c r="AR362" s="510"/>
      <c r="AS362" s="510"/>
      <c r="AT362" s="510">
        <v>3</v>
      </c>
      <c r="AU362" s="510"/>
      <c r="AV362" s="510"/>
      <c r="AW362" s="510"/>
      <c r="AX362" s="510"/>
      <c r="AY362" s="510"/>
      <c r="AZ362" s="510"/>
      <c r="BA362" s="510"/>
      <c r="BB362" s="510"/>
      <c r="BC362" s="510"/>
      <c r="BD362" s="510"/>
      <c r="BE362" s="510"/>
      <c r="BF362" s="511">
        <v>4</v>
      </c>
    </row>
    <row r="363" spans="1:58" x14ac:dyDescent="0.25">
      <c r="A363" s="508" t="s">
        <v>80</v>
      </c>
      <c r="B363" s="509" t="s">
        <v>102</v>
      </c>
      <c r="C363" s="510"/>
      <c r="D363" s="510"/>
      <c r="E363" s="510"/>
      <c r="F363" s="510"/>
      <c r="G363" s="510"/>
      <c r="H363" s="510"/>
      <c r="I363" s="510"/>
      <c r="J363" s="510"/>
      <c r="K363" s="510"/>
      <c r="L363" s="510"/>
      <c r="M363" s="510"/>
      <c r="N363" s="510"/>
      <c r="O363" s="510"/>
      <c r="P363" s="510"/>
      <c r="Q363" s="510"/>
      <c r="R363" s="510"/>
      <c r="S363" s="510"/>
      <c r="T363" s="510"/>
      <c r="U363" s="510"/>
      <c r="V363" s="510"/>
      <c r="W363" s="510"/>
      <c r="X363" s="510"/>
      <c r="Y363" s="510"/>
      <c r="Z363" s="510"/>
      <c r="AA363" s="510"/>
      <c r="AB363" s="510"/>
      <c r="AC363" s="510"/>
      <c r="AD363" s="510"/>
      <c r="AE363" s="510"/>
      <c r="AF363" s="510"/>
      <c r="AG363" s="510"/>
      <c r="AH363" s="510"/>
      <c r="AI363" s="510"/>
      <c r="AJ363" s="510"/>
      <c r="AK363" s="510"/>
      <c r="AL363" s="510"/>
      <c r="AM363" s="510">
        <v>1</v>
      </c>
      <c r="AN363" s="510"/>
      <c r="AO363" s="510"/>
      <c r="AP363" s="510"/>
      <c r="AQ363" s="510"/>
      <c r="AR363" s="510"/>
      <c r="AS363" s="510"/>
      <c r="AT363" s="510">
        <v>1</v>
      </c>
      <c r="AU363" s="510"/>
      <c r="AV363" s="510"/>
      <c r="AW363" s="510"/>
      <c r="AX363" s="510"/>
      <c r="AY363" s="510"/>
      <c r="AZ363" s="510"/>
      <c r="BA363" s="510"/>
      <c r="BB363" s="510"/>
      <c r="BC363" s="510"/>
      <c r="BD363" s="510"/>
      <c r="BE363" s="510"/>
      <c r="BF363" s="511">
        <v>2</v>
      </c>
    </row>
    <row r="364" spans="1:58" s="434" customFormat="1" x14ac:dyDescent="0.25">
      <c r="A364" s="1697" t="s">
        <v>973</v>
      </c>
      <c r="B364" s="1698"/>
      <c r="C364" s="438"/>
      <c r="D364" s="438"/>
      <c r="E364" s="438"/>
      <c r="F364" s="438"/>
      <c r="G364" s="438"/>
      <c r="H364" s="438"/>
      <c r="I364" s="438"/>
      <c r="J364" s="438"/>
      <c r="K364" s="438"/>
      <c r="L364" s="438"/>
      <c r="M364" s="438"/>
      <c r="N364" s="438"/>
      <c r="O364" s="438"/>
      <c r="P364" s="438"/>
      <c r="Q364" s="438"/>
      <c r="R364" s="438"/>
      <c r="S364" s="438"/>
      <c r="T364" s="438"/>
      <c r="U364" s="438"/>
      <c r="V364" s="438"/>
      <c r="W364" s="438"/>
      <c r="X364" s="438"/>
      <c r="Y364" s="438"/>
      <c r="Z364" s="438"/>
      <c r="AA364" s="438"/>
      <c r="AB364" s="438"/>
      <c r="AC364" s="438"/>
      <c r="AD364" s="438"/>
      <c r="AE364" s="438"/>
      <c r="AF364" s="438"/>
      <c r="AG364" s="438"/>
      <c r="AH364" s="438"/>
      <c r="AI364" s="438"/>
      <c r="AJ364" s="438"/>
      <c r="AK364" s="438"/>
      <c r="AL364" s="438"/>
      <c r="AM364" s="438"/>
      <c r="AN364" s="438"/>
      <c r="AO364" s="438"/>
      <c r="AP364" s="438"/>
      <c r="AQ364" s="438"/>
      <c r="AR364" s="438"/>
      <c r="AS364" s="438"/>
      <c r="AT364" s="438"/>
      <c r="AU364" s="438"/>
      <c r="AV364" s="438"/>
      <c r="AW364" s="438"/>
      <c r="AX364" s="438"/>
      <c r="AY364" s="438"/>
      <c r="AZ364" s="438"/>
      <c r="BA364" s="438"/>
      <c r="BB364" s="438"/>
      <c r="BC364" s="438"/>
      <c r="BD364" s="438"/>
      <c r="BE364" s="438"/>
      <c r="BF364" s="439"/>
    </row>
    <row r="365" spans="1:58" x14ac:dyDescent="0.25">
      <c r="A365" s="508" t="s">
        <v>80</v>
      </c>
      <c r="B365" s="509" t="s">
        <v>111</v>
      </c>
      <c r="C365" s="510"/>
      <c r="D365" s="510"/>
      <c r="E365" s="510"/>
      <c r="F365" s="510"/>
      <c r="G365" s="510"/>
      <c r="H365" s="510"/>
      <c r="I365" s="510"/>
      <c r="J365" s="510"/>
      <c r="K365" s="510"/>
      <c r="L365" s="510">
        <v>1</v>
      </c>
      <c r="M365" s="510"/>
      <c r="N365" s="510"/>
      <c r="O365" s="510"/>
      <c r="P365" s="510">
        <v>1</v>
      </c>
      <c r="Q365" s="510"/>
      <c r="R365" s="510"/>
      <c r="S365" s="510"/>
      <c r="T365" s="510"/>
      <c r="U365" s="510"/>
      <c r="V365" s="510"/>
      <c r="W365" s="510"/>
      <c r="X365" s="510"/>
      <c r="Y365" s="510"/>
      <c r="Z365" s="510"/>
      <c r="AA365" s="510"/>
      <c r="AB365" s="510"/>
      <c r="AC365" s="510"/>
      <c r="AD365" s="510"/>
      <c r="AE365" s="510"/>
      <c r="AF365" s="510"/>
      <c r="AG365" s="510"/>
      <c r="AH365" s="510"/>
      <c r="AI365" s="510"/>
      <c r="AJ365" s="510"/>
      <c r="AK365" s="510"/>
      <c r="AL365" s="510"/>
      <c r="AM365" s="510">
        <v>1</v>
      </c>
      <c r="AN365" s="510"/>
      <c r="AO365" s="510"/>
      <c r="AP365" s="510"/>
      <c r="AQ365" s="510"/>
      <c r="AR365" s="510"/>
      <c r="AS365" s="510"/>
      <c r="AT365" s="510"/>
      <c r="AU365" s="510">
        <v>1</v>
      </c>
      <c r="AV365" s="510"/>
      <c r="AW365" s="510"/>
      <c r="AX365" s="510">
        <v>1</v>
      </c>
      <c r="AY365" s="510"/>
      <c r="AZ365" s="510"/>
      <c r="BA365" s="510"/>
      <c r="BB365" s="510">
        <v>1</v>
      </c>
      <c r="BC365" s="510"/>
      <c r="BD365" s="510"/>
      <c r="BE365" s="510"/>
      <c r="BF365" s="511">
        <v>6</v>
      </c>
    </row>
    <row r="366" spans="1:58" x14ac:dyDescent="0.25">
      <c r="A366" s="508" t="s">
        <v>80</v>
      </c>
      <c r="B366" s="509" t="s">
        <v>106</v>
      </c>
      <c r="C366" s="510"/>
      <c r="D366" s="510"/>
      <c r="E366" s="510"/>
      <c r="F366" s="510">
        <v>1</v>
      </c>
      <c r="G366" s="510"/>
      <c r="H366" s="510"/>
      <c r="I366" s="510"/>
      <c r="J366" s="510"/>
      <c r="K366" s="510"/>
      <c r="L366" s="510"/>
      <c r="M366" s="510"/>
      <c r="N366" s="510"/>
      <c r="O366" s="510"/>
      <c r="P366" s="510"/>
      <c r="Q366" s="510"/>
      <c r="R366" s="510"/>
      <c r="S366" s="510"/>
      <c r="T366" s="510"/>
      <c r="U366" s="510"/>
      <c r="V366" s="510"/>
      <c r="W366" s="510"/>
      <c r="X366" s="510"/>
      <c r="Y366" s="510"/>
      <c r="Z366" s="510">
        <v>1</v>
      </c>
      <c r="AA366" s="510"/>
      <c r="AB366" s="510"/>
      <c r="AC366" s="510"/>
      <c r="AD366" s="510"/>
      <c r="AE366" s="510"/>
      <c r="AF366" s="510"/>
      <c r="AG366" s="510"/>
      <c r="AH366" s="510"/>
      <c r="AI366" s="510"/>
      <c r="AJ366" s="510"/>
      <c r="AK366" s="510"/>
      <c r="AL366" s="510"/>
      <c r="AM366" s="510"/>
      <c r="AN366" s="510"/>
      <c r="AO366" s="510"/>
      <c r="AP366" s="510"/>
      <c r="AQ366" s="510"/>
      <c r="AR366" s="510"/>
      <c r="AS366" s="510"/>
      <c r="AT366" s="510"/>
      <c r="AU366" s="510">
        <v>2</v>
      </c>
      <c r="AV366" s="510"/>
      <c r="AW366" s="510"/>
      <c r="AX366" s="510"/>
      <c r="AY366" s="510"/>
      <c r="AZ366" s="510"/>
      <c r="BA366" s="510"/>
      <c r="BB366" s="510">
        <v>1</v>
      </c>
      <c r="BC366" s="510"/>
      <c r="BD366" s="510"/>
      <c r="BE366" s="510"/>
      <c r="BF366" s="511">
        <v>5</v>
      </c>
    </row>
    <row r="367" spans="1:58" x14ac:dyDescent="0.25">
      <c r="A367" s="508" t="s">
        <v>80</v>
      </c>
      <c r="B367" s="509" t="s">
        <v>110</v>
      </c>
      <c r="C367" s="510"/>
      <c r="D367" s="510"/>
      <c r="E367" s="510"/>
      <c r="F367" s="510">
        <v>1</v>
      </c>
      <c r="G367" s="510"/>
      <c r="H367" s="510"/>
      <c r="I367" s="510"/>
      <c r="J367" s="510"/>
      <c r="K367" s="510"/>
      <c r="L367" s="510"/>
      <c r="M367" s="510"/>
      <c r="N367" s="510"/>
      <c r="O367" s="510"/>
      <c r="P367" s="510">
        <v>1</v>
      </c>
      <c r="Q367" s="510"/>
      <c r="R367" s="510"/>
      <c r="S367" s="510"/>
      <c r="T367" s="510"/>
      <c r="U367" s="510"/>
      <c r="V367" s="510"/>
      <c r="W367" s="510"/>
      <c r="X367" s="510"/>
      <c r="Y367" s="510"/>
      <c r="Z367" s="510"/>
      <c r="AA367" s="510"/>
      <c r="AB367" s="510"/>
      <c r="AC367" s="510"/>
      <c r="AD367" s="510"/>
      <c r="AE367" s="510"/>
      <c r="AF367" s="510"/>
      <c r="AG367" s="510"/>
      <c r="AH367" s="510"/>
      <c r="AI367" s="510"/>
      <c r="AJ367" s="510"/>
      <c r="AK367" s="510"/>
      <c r="AL367" s="510"/>
      <c r="AM367" s="510"/>
      <c r="AN367" s="510"/>
      <c r="AO367" s="510"/>
      <c r="AP367" s="510"/>
      <c r="AQ367" s="510"/>
      <c r="AR367" s="510"/>
      <c r="AS367" s="510"/>
      <c r="AT367" s="510"/>
      <c r="AU367" s="510">
        <v>1</v>
      </c>
      <c r="AV367" s="510"/>
      <c r="AW367" s="510"/>
      <c r="AX367" s="510">
        <v>1</v>
      </c>
      <c r="AY367" s="510"/>
      <c r="AZ367" s="510"/>
      <c r="BA367" s="510"/>
      <c r="BB367" s="510">
        <v>1</v>
      </c>
      <c r="BC367" s="510"/>
      <c r="BD367" s="510"/>
      <c r="BE367" s="510"/>
      <c r="BF367" s="511">
        <v>5</v>
      </c>
    </row>
    <row r="368" spans="1:58" x14ac:dyDescent="0.25">
      <c r="A368" s="508" t="s">
        <v>80</v>
      </c>
      <c r="B368" s="509" t="s">
        <v>83</v>
      </c>
      <c r="C368" s="510"/>
      <c r="D368" s="510"/>
      <c r="E368" s="510"/>
      <c r="F368" s="510"/>
      <c r="G368" s="510"/>
      <c r="H368" s="510"/>
      <c r="I368" s="510"/>
      <c r="J368" s="510"/>
      <c r="K368" s="510"/>
      <c r="L368" s="510">
        <v>1</v>
      </c>
      <c r="M368" s="510"/>
      <c r="N368" s="510"/>
      <c r="O368" s="510"/>
      <c r="P368" s="510"/>
      <c r="Q368" s="510"/>
      <c r="R368" s="510"/>
      <c r="S368" s="510"/>
      <c r="T368" s="510"/>
      <c r="U368" s="510"/>
      <c r="V368" s="510"/>
      <c r="W368" s="510"/>
      <c r="X368" s="510"/>
      <c r="Y368" s="510"/>
      <c r="Z368" s="510">
        <v>1</v>
      </c>
      <c r="AA368" s="510"/>
      <c r="AB368" s="510"/>
      <c r="AC368" s="510"/>
      <c r="AD368" s="510"/>
      <c r="AE368" s="510"/>
      <c r="AF368" s="510"/>
      <c r="AG368" s="510"/>
      <c r="AH368" s="510"/>
      <c r="AI368" s="510"/>
      <c r="AJ368" s="510"/>
      <c r="AK368" s="510"/>
      <c r="AL368" s="510"/>
      <c r="AM368" s="510"/>
      <c r="AN368" s="510"/>
      <c r="AO368" s="510"/>
      <c r="AP368" s="510"/>
      <c r="AQ368" s="510"/>
      <c r="AR368" s="510"/>
      <c r="AS368" s="510"/>
      <c r="AT368" s="510"/>
      <c r="AU368" s="510"/>
      <c r="AV368" s="510"/>
      <c r="AW368" s="510"/>
      <c r="AX368" s="510"/>
      <c r="AY368" s="510"/>
      <c r="AZ368" s="510"/>
      <c r="BA368" s="510"/>
      <c r="BB368" s="510"/>
      <c r="BC368" s="510"/>
      <c r="BD368" s="510"/>
      <c r="BE368" s="510"/>
      <c r="BF368" s="511">
        <v>2</v>
      </c>
    </row>
    <row r="369" spans="1:58" x14ac:dyDescent="0.25">
      <c r="A369" s="508" t="s">
        <v>80</v>
      </c>
      <c r="B369" s="509" t="s">
        <v>107</v>
      </c>
      <c r="C369" s="510"/>
      <c r="D369" s="510"/>
      <c r="E369" s="510"/>
      <c r="F369" s="510">
        <v>1</v>
      </c>
      <c r="G369" s="510"/>
      <c r="H369" s="510"/>
      <c r="I369" s="510"/>
      <c r="J369" s="510"/>
      <c r="K369" s="510"/>
      <c r="L369" s="510">
        <v>1</v>
      </c>
      <c r="M369" s="510"/>
      <c r="N369" s="510"/>
      <c r="O369" s="510"/>
      <c r="P369" s="510">
        <v>2</v>
      </c>
      <c r="Q369" s="510"/>
      <c r="R369" s="510"/>
      <c r="S369" s="510"/>
      <c r="T369" s="510"/>
      <c r="U369" s="510"/>
      <c r="V369" s="510"/>
      <c r="W369" s="510"/>
      <c r="X369" s="510"/>
      <c r="Y369" s="510"/>
      <c r="Z369" s="510">
        <v>3</v>
      </c>
      <c r="AA369" s="510">
        <v>2</v>
      </c>
      <c r="AB369" s="510"/>
      <c r="AC369" s="510"/>
      <c r="AD369" s="510"/>
      <c r="AE369" s="510"/>
      <c r="AF369" s="510"/>
      <c r="AG369" s="510"/>
      <c r="AH369" s="510"/>
      <c r="AI369" s="510"/>
      <c r="AJ369" s="510"/>
      <c r="AK369" s="510"/>
      <c r="AL369" s="510">
        <v>1</v>
      </c>
      <c r="AM369" s="510">
        <v>1</v>
      </c>
      <c r="AN369" s="510"/>
      <c r="AO369" s="510"/>
      <c r="AP369" s="510">
        <v>1</v>
      </c>
      <c r="AQ369" s="510"/>
      <c r="AR369" s="510"/>
      <c r="AS369" s="510"/>
      <c r="AT369" s="510"/>
      <c r="AU369" s="510">
        <v>1</v>
      </c>
      <c r="AV369" s="510"/>
      <c r="AW369" s="510"/>
      <c r="AX369" s="510">
        <v>1</v>
      </c>
      <c r="AY369" s="510"/>
      <c r="AZ369" s="510"/>
      <c r="BA369" s="510"/>
      <c r="BB369" s="510">
        <v>3</v>
      </c>
      <c r="BC369" s="510"/>
      <c r="BD369" s="510"/>
      <c r="BE369" s="510"/>
      <c r="BF369" s="511">
        <v>17</v>
      </c>
    </row>
    <row r="370" spans="1:58" x14ac:dyDescent="0.25">
      <c r="A370" s="508" t="s">
        <v>80</v>
      </c>
      <c r="B370" s="509" t="s">
        <v>82</v>
      </c>
      <c r="C370" s="510"/>
      <c r="D370" s="510"/>
      <c r="E370" s="510"/>
      <c r="F370" s="510"/>
      <c r="G370" s="510"/>
      <c r="H370" s="510"/>
      <c r="I370" s="510"/>
      <c r="J370" s="510"/>
      <c r="K370" s="510"/>
      <c r="L370" s="510">
        <v>3</v>
      </c>
      <c r="M370" s="510"/>
      <c r="N370" s="510"/>
      <c r="O370" s="510"/>
      <c r="P370" s="510">
        <v>1</v>
      </c>
      <c r="Q370" s="510"/>
      <c r="R370" s="510"/>
      <c r="S370" s="510"/>
      <c r="T370" s="510"/>
      <c r="U370" s="510"/>
      <c r="V370" s="510"/>
      <c r="W370" s="510"/>
      <c r="X370" s="510"/>
      <c r="Y370" s="510"/>
      <c r="Z370" s="510">
        <v>1</v>
      </c>
      <c r="AA370" s="510"/>
      <c r="AB370" s="510"/>
      <c r="AC370" s="510"/>
      <c r="AD370" s="510"/>
      <c r="AE370" s="510"/>
      <c r="AF370" s="510"/>
      <c r="AG370" s="510"/>
      <c r="AH370" s="510"/>
      <c r="AI370" s="510"/>
      <c r="AJ370" s="510"/>
      <c r="AK370" s="510"/>
      <c r="AL370" s="510"/>
      <c r="AM370" s="510"/>
      <c r="AN370" s="510"/>
      <c r="AO370" s="510"/>
      <c r="AP370" s="510">
        <v>1</v>
      </c>
      <c r="AQ370" s="510"/>
      <c r="AR370" s="510"/>
      <c r="AS370" s="510"/>
      <c r="AT370" s="510"/>
      <c r="AU370" s="510">
        <v>1</v>
      </c>
      <c r="AV370" s="510"/>
      <c r="AW370" s="510"/>
      <c r="AX370" s="510">
        <v>1</v>
      </c>
      <c r="AY370" s="510"/>
      <c r="AZ370" s="510"/>
      <c r="BA370" s="510"/>
      <c r="BB370" s="510">
        <v>2</v>
      </c>
      <c r="BC370" s="510"/>
      <c r="BD370" s="510"/>
      <c r="BE370" s="510"/>
      <c r="BF370" s="511">
        <v>10</v>
      </c>
    </row>
    <row r="371" spans="1:58" x14ac:dyDescent="0.25">
      <c r="A371" s="508" t="s">
        <v>80</v>
      </c>
      <c r="B371" s="509" t="s">
        <v>105</v>
      </c>
      <c r="C371" s="510"/>
      <c r="D371" s="510"/>
      <c r="E371" s="510"/>
      <c r="F371" s="510">
        <v>2</v>
      </c>
      <c r="G371" s="510"/>
      <c r="H371" s="510"/>
      <c r="I371" s="510"/>
      <c r="J371" s="510"/>
      <c r="K371" s="510"/>
      <c r="L371" s="510"/>
      <c r="M371" s="510"/>
      <c r="N371" s="510"/>
      <c r="O371" s="510"/>
      <c r="P371" s="510">
        <v>2</v>
      </c>
      <c r="Q371" s="510"/>
      <c r="R371" s="510"/>
      <c r="S371" s="510"/>
      <c r="T371" s="510"/>
      <c r="U371" s="510"/>
      <c r="V371" s="510"/>
      <c r="W371" s="510"/>
      <c r="X371" s="510"/>
      <c r="Y371" s="510"/>
      <c r="Z371" s="510">
        <v>2</v>
      </c>
      <c r="AA371" s="510">
        <v>1</v>
      </c>
      <c r="AB371" s="510"/>
      <c r="AC371" s="510"/>
      <c r="AD371" s="510"/>
      <c r="AE371" s="510"/>
      <c r="AF371" s="510"/>
      <c r="AG371" s="510"/>
      <c r="AH371" s="510"/>
      <c r="AI371" s="510"/>
      <c r="AJ371" s="510"/>
      <c r="AK371" s="510"/>
      <c r="AL371" s="510">
        <v>1</v>
      </c>
      <c r="AM371" s="510"/>
      <c r="AN371" s="510">
        <v>2</v>
      </c>
      <c r="AO371" s="510"/>
      <c r="AP371" s="510">
        <v>1</v>
      </c>
      <c r="AQ371" s="510"/>
      <c r="AR371" s="510"/>
      <c r="AS371" s="510"/>
      <c r="AT371" s="510"/>
      <c r="AU371" s="510">
        <v>1</v>
      </c>
      <c r="AV371" s="510"/>
      <c r="AW371" s="510"/>
      <c r="AX371" s="510">
        <v>1</v>
      </c>
      <c r="AY371" s="510"/>
      <c r="AZ371" s="510"/>
      <c r="BA371" s="510"/>
      <c r="BB371" s="510">
        <v>3</v>
      </c>
      <c r="BC371" s="510"/>
      <c r="BD371" s="510"/>
      <c r="BE371" s="510"/>
      <c r="BF371" s="511">
        <v>16</v>
      </c>
    </row>
    <row r="372" spans="1:58" x14ac:dyDescent="0.25">
      <c r="A372" s="508" t="s">
        <v>80</v>
      </c>
      <c r="B372" s="509" t="s">
        <v>108</v>
      </c>
      <c r="C372" s="510"/>
      <c r="D372" s="510"/>
      <c r="E372" s="510"/>
      <c r="F372" s="510">
        <v>1</v>
      </c>
      <c r="G372" s="510">
        <v>1</v>
      </c>
      <c r="H372" s="510"/>
      <c r="I372" s="510"/>
      <c r="J372" s="510"/>
      <c r="K372" s="510"/>
      <c r="L372" s="510">
        <v>1</v>
      </c>
      <c r="M372" s="510"/>
      <c r="N372" s="510"/>
      <c r="O372" s="510"/>
      <c r="P372" s="510">
        <v>1</v>
      </c>
      <c r="Q372" s="510"/>
      <c r="R372" s="510"/>
      <c r="S372" s="510"/>
      <c r="T372" s="510"/>
      <c r="U372" s="510">
        <v>1</v>
      </c>
      <c r="V372" s="510"/>
      <c r="W372" s="510"/>
      <c r="X372" s="510"/>
      <c r="Y372" s="510"/>
      <c r="Z372" s="510">
        <v>1</v>
      </c>
      <c r="AA372" s="510">
        <v>1</v>
      </c>
      <c r="AB372" s="510"/>
      <c r="AC372" s="510"/>
      <c r="AD372" s="510"/>
      <c r="AE372" s="510"/>
      <c r="AF372" s="510"/>
      <c r="AG372" s="510"/>
      <c r="AH372" s="510"/>
      <c r="AI372" s="510"/>
      <c r="AJ372" s="510"/>
      <c r="AK372" s="510"/>
      <c r="AL372" s="510"/>
      <c r="AM372" s="510">
        <v>1</v>
      </c>
      <c r="AN372" s="510"/>
      <c r="AO372" s="510"/>
      <c r="AP372" s="510">
        <v>1</v>
      </c>
      <c r="AQ372" s="510"/>
      <c r="AR372" s="510"/>
      <c r="AS372" s="510"/>
      <c r="AT372" s="510"/>
      <c r="AU372" s="510"/>
      <c r="AV372" s="510"/>
      <c r="AW372" s="510"/>
      <c r="AX372" s="510"/>
      <c r="AY372" s="510"/>
      <c r="AZ372" s="510"/>
      <c r="BA372" s="510"/>
      <c r="BB372" s="510">
        <v>2</v>
      </c>
      <c r="BC372" s="510"/>
      <c r="BD372" s="510"/>
      <c r="BE372" s="510"/>
      <c r="BF372" s="511">
        <v>11</v>
      </c>
    </row>
    <row r="373" spans="1:58" x14ac:dyDescent="0.25">
      <c r="A373" s="508" t="s">
        <v>80</v>
      </c>
      <c r="B373" s="509" t="s">
        <v>109</v>
      </c>
      <c r="C373" s="510"/>
      <c r="D373" s="510"/>
      <c r="E373" s="510"/>
      <c r="F373" s="510">
        <v>1</v>
      </c>
      <c r="G373" s="510"/>
      <c r="H373" s="510"/>
      <c r="I373" s="510"/>
      <c r="J373" s="510"/>
      <c r="K373" s="510"/>
      <c r="L373" s="510">
        <v>1</v>
      </c>
      <c r="M373" s="510"/>
      <c r="N373" s="510"/>
      <c r="O373" s="510"/>
      <c r="P373" s="510">
        <v>1</v>
      </c>
      <c r="Q373" s="510"/>
      <c r="R373" s="510"/>
      <c r="S373" s="510"/>
      <c r="T373" s="510"/>
      <c r="U373" s="510"/>
      <c r="V373" s="510"/>
      <c r="W373" s="510"/>
      <c r="X373" s="510"/>
      <c r="Y373" s="510"/>
      <c r="Z373" s="510">
        <v>2</v>
      </c>
      <c r="AA373" s="510">
        <v>1</v>
      </c>
      <c r="AB373" s="510"/>
      <c r="AC373" s="510"/>
      <c r="AD373" s="510"/>
      <c r="AE373" s="510"/>
      <c r="AF373" s="510"/>
      <c r="AG373" s="510"/>
      <c r="AH373" s="510"/>
      <c r="AI373" s="510"/>
      <c r="AJ373" s="510"/>
      <c r="AK373" s="510"/>
      <c r="AL373" s="510"/>
      <c r="AM373" s="510"/>
      <c r="AN373" s="510"/>
      <c r="AO373" s="510"/>
      <c r="AP373" s="510"/>
      <c r="AQ373" s="510"/>
      <c r="AR373" s="510"/>
      <c r="AS373" s="510"/>
      <c r="AT373" s="510"/>
      <c r="AU373" s="510">
        <v>1</v>
      </c>
      <c r="AV373" s="510"/>
      <c r="AW373" s="510"/>
      <c r="AX373" s="510"/>
      <c r="AY373" s="510"/>
      <c r="AZ373" s="510"/>
      <c r="BA373" s="510"/>
      <c r="BB373" s="510">
        <v>1</v>
      </c>
      <c r="BC373" s="510"/>
      <c r="BD373" s="510"/>
      <c r="BE373" s="510"/>
      <c r="BF373" s="511">
        <v>8</v>
      </c>
    </row>
    <row r="374" spans="1:58" x14ac:dyDescent="0.25">
      <c r="A374" s="508" t="s">
        <v>80</v>
      </c>
      <c r="B374" s="509" t="s">
        <v>112</v>
      </c>
      <c r="C374" s="510"/>
      <c r="D374" s="510"/>
      <c r="E374" s="510"/>
      <c r="F374" s="510">
        <v>2</v>
      </c>
      <c r="G374" s="510">
        <v>1</v>
      </c>
      <c r="H374" s="510"/>
      <c r="I374" s="510"/>
      <c r="J374" s="510"/>
      <c r="K374" s="510"/>
      <c r="L374" s="510">
        <v>1</v>
      </c>
      <c r="M374" s="510"/>
      <c r="N374" s="510"/>
      <c r="O374" s="510"/>
      <c r="P374" s="510">
        <v>1</v>
      </c>
      <c r="Q374" s="510"/>
      <c r="R374" s="510"/>
      <c r="S374" s="510"/>
      <c r="T374" s="510"/>
      <c r="U374" s="510">
        <v>1</v>
      </c>
      <c r="V374" s="510"/>
      <c r="W374" s="510"/>
      <c r="X374" s="510"/>
      <c r="Y374" s="510"/>
      <c r="Z374" s="510">
        <v>2</v>
      </c>
      <c r="AA374" s="510">
        <v>1</v>
      </c>
      <c r="AB374" s="510"/>
      <c r="AC374" s="510"/>
      <c r="AD374" s="510"/>
      <c r="AE374" s="510"/>
      <c r="AF374" s="510"/>
      <c r="AG374" s="510"/>
      <c r="AH374" s="510"/>
      <c r="AI374" s="510"/>
      <c r="AJ374" s="510"/>
      <c r="AK374" s="510"/>
      <c r="AL374" s="510">
        <v>1</v>
      </c>
      <c r="AM374" s="510"/>
      <c r="AN374" s="510"/>
      <c r="AO374" s="510"/>
      <c r="AP374" s="510">
        <v>1</v>
      </c>
      <c r="AQ374" s="510"/>
      <c r="AR374" s="510"/>
      <c r="AS374" s="510"/>
      <c r="AT374" s="510"/>
      <c r="AU374" s="510">
        <v>1</v>
      </c>
      <c r="AV374" s="510"/>
      <c r="AW374" s="510"/>
      <c r="AX374" s="510">
        <v>1</v>
      </c>
      <c r="AY374" s="510"/>
      <c r="AZ374" s="510"/>
      <c r="BA374" s="510"/>
      <c r="BB374" s="510">
        <v>2</v>
      </c>
      <c r="BC374" s="510"/>
      <c r="BD374" s="510"/>
      <c r="BE374" s="510"/>
      <c r="BF374" s="511">
        <v>15</v>
      </c>
    </row>
    <row r="375" spans="1:58" s="434" customFormat="1" x14ac:dyDescent="0.25">
      <c r="A375" s="1697" t="s">
        <v>867</v>
      </c>
      <c r="B375" s="1698"/>
      <c r="C375" s="438"/>
      <c r="D375" s="438"/>
      <c r="E375" s="438"/>
      <c r="F375" s="438"/>
      <c r="G375" s="438"/>
      <c r="H375" s="438"/>
      <c r="I375" s="438"/>
      <c r="J375" s="438"/>
      <c r="K375" s="438"/>
      <c r="L375" s="438"/>
      <c r="M375" s="438"/>
      <c r="N375" s="438"/>
      <c r="O375" s="438"/>
      <c r="P375" s="438"/>
      <c r="Q375" s="438"/>
      <c r="R375" s="438"/>
      <c r="S375" s="438"/>
      <c r="T375" s="438"/>
      <c r="U375" s="438"/>
      <c r="V375" s="438"/>
      <c r="W375" s="438"/>
      <c r="X375" s="438"/>
      <c r="Y375" s="438"/>
      <c r="Z375" s="438"/>
      <c r="AA375" s="438"/>
      <c r="AB375" s="438"/>
      <c r="AC375" s="438"/>
      <c r="AD375" s="438"/>
      <c r="AE375" s="438"/>
      <c r="AF375" s="438"/>
      <c r="AG375" s="438"/>
      <c r="AH375" s="438"/>
      <c r="AI375" s="438"/>
      <c r="AJ375" s="438"/>
      <c r="AK375" s="438"/>
      <c r="AL375" s="438"/>
      <c r="AM375" s="438"/>
      <c r="AN375" s="438"/>
      <c r="AO375" s="438"/>
      <c r="AP375" s="438"/>
      <c r="AQ375" s="438"/>
      <c r="AR375" s="438"/>
      <c r="AS375" s="438"/>
      <c r="AT375" s="438"/>
      <c r="AU375" s="438"/>
      <c r="AV375" s="438"/>
      <c r="AW375" s="438"/>
      <c r="AX375" s="438"/>
      <c r="AY375" s="438"/>
      <c r="AZ375" s="438"/>
      <c r="BA375" s="438"/>
      <c r="BB375" s="438"/>
      <c r="BC375" s="438"/>
      <c r="BD375" s="438"/>
      <c r="BE375" s="438"/>
      <c r="BF375" s="439"/>
    </row>
    <row r="376" spans="1:58" x14ac:dyDescent="0.25">
      <c r="A376" s="508" t="s">
        <v>80</v>
      </c>
      <c r="B376" s="509" t="s">
        <v>84</v>
      </c>
      <c r="C376" s="510"/>
      <c r="D376" s="510"/>
      <c r="E376" s="510"/>
      <c r="F376" s="510">
        <v>2</v>
      </c>
      <c r="G376" s="510"/>
      <c r="H376" s="510">
        <v>1</v>
      </c>
      <c r="I376" s="510"/>
      <c r="J376" s="510">
        <v>1</v>
      </c>
      <c r="K376" s="510">
        <v>2</v>
      </c>
      <c r="L376" s="510"/>
      <c r="M376" s="510"/>
      <c r="N376" s="510"/>
      <c r="O376" s="510">
        <v>1</v>
      </c>
      <c r="P376" s="510"/>
      <c r="Q376" s="510">
        <v>1</v>
      </c>
      <c r="R376" s="510"/>
      <c r="S376" s="510"/>
      <c r="T376" s="510"/>
      <c r="U376" s="510"/>
      <c r="V376" s="510"/>
      <c r="W376" s="510"/>
      <c r="X376" s="510"/>
      <c r="Y376" s="510"/>
      <c r="Z376" s="510"/>
      <c r="AA376" s="510">
        <v>2</v>
      </c>
      <c r="AB376" s="510"/>
      <c r="AC376" s="510">
        <v>1</v>
      </c>
      <c r="AD376" s="510"/>
      <c r="AE376" s="510"/>
      <c r="AF376" s="510"/>
      <c r="AG376" s="510">
        <v>2</v>
      </c>
      <c r="AH376" s="510"/>
      <c r="AI376" s="510"/>
      <c r="AJ376" s="510"/>
      <c r="AK376" s="510"/>
      <c r="AL376" s="510"/>
      <c r="AM376" s="510"/>
      <c r="AN376" s="510"/>
      <c r="AO376" s="510"/>
      <c r="AP376" s="510">
        <v>1</v>
      </c>
      <c r="AQ376" s="510"/>
      <c r="AR376" s="510"/>
      <c r="AS376" s="510"/>
      <c r="AT376" s="510"/>
      <c r="AU376" s="510"/>
      <c r="AV376" s="510"/>
      <c r="AW376" s="510">
        <v>1</v>
      </c>
      <c r="AX376" s="510"/>
      <c r="AY376" s="510"/>
      <c r="AZ376" s="510"/>
      <c r="BA376" s="510">
        <v>3</v>
      </c>
      <c r="BB376" s="510"/>
      <c r="BC376" s="510"/>
      <c r="BD376" s="510"/>
      <c r="BE376" s="510"/>
      <c r="BF376" s="511">
        <v>18</v>
      </c>
    </row>
    <row r="377" spans="1:58" x14ac:dyDescent="0.25">
      <c r="A377" s="508" t="s">
        <v>80</v>
      </c>
      <c r="B377" s="509" t="s">
        <v>87</v>
      </c>
      <c r="C377" s="510"/>
      <c r="D377" s="510"/>
      <c r="E377" s="510"/>
      <c r="F377" s="510">
        <v>1</v>
      </c>
      <c r="G377" s="510"/>
      <c r="H377" s="510">
        <v>1</v>
      </c>
      <c r="I377" s="510"/>
      <c r="J377" s="510">
        <v>1</v>
      </c>
      <c r="K377" s="510"/>
      <c r="L377" s="510"/>
      <c r="M377" s="510"/>
      <c r="N377" s="510"/>
      <c r="O377" s="510">
        <v>1</v>
      </c>
      <c r="P377" s="510"/>
      <c r="Q377" s="510">
        <v>1</v>
      </c>
      <c r="R377" s="510"/>
      <c r="S377" s="510"/>
      <c r="T377" s="510"/>
      <c r="U377" s="510">
        <v>1</v>
      </c>
      <c r="V377" s="510"/>
      <c r="W377" s="510"/>
      <c r="X377" s="510"/>
      <c r="Y377" s="510"/>
      <c r="Z377" s="510"/>
      <c r="AA377" s="510">
        <v>2</v>
      </c>
      <c r="AB377" s="510"/>
      <c r="AC377" s="510">
        <v>1</v>
      </c>
      <c r="AD377" s="510"/>
      <c r="AE377" s="510"/>
      <c r="AF377" s="510"/>
      <c r="AG377" s="510">
        <v>1</v>
      </c>
      <c r="AH377" s="510"/>
      <c r="AI377" s="510"/>
      <c r="AJ377" s="510"/>
      <c r="AK377" s="510"/>
      <c r="AL377" s="510"/>
      <c r="AM377" s="510"/>
      <c r="AN377" s="510"/>
      <c r="AO377" s="510"/>
      <c r="AP377" s="510"/>
      <c r="AQ377" s="510"/>
      <c r="AR377" s="510"/>
      <c r="AS377" s="510"/>
      <c r="AT377" s="510"/>
      <c r="AU377" s="510"/>
      <c r="AV377" s="510"/>
      <c r="AW377" s="510">
        <v>3</v>
      </c>
      <c r="AX377" s="510"/>
      <c r="AY377" s="510"/>
      <c r="AZ377" s="510"/>
      <c r="BA377" s="510">
        <v>3</v>
      </c>
      <c r="BB377" s="510"/>
      <c r="BC377" s="510"/>
      <c r="BD377" s="510"/>
      <c r="BE377" s="510"/>
      <c r="BF377" s="511">
        <v>16</v>
      </c>
    </row>
    <row r="378" spans="1:58" x14ac:dyDescent="0.25">
      <c r="A378" s="508" t="s">
        <v>80</v>
      </c>
      <c r="B378" s="509" t="s">
        <v>81</v>
      </c>
      <c r="C378" s="510"/>
      <c r="D378" s="510"/>
      <c r="E378" s="510">
        <v>1</v>
      </c>
      <c r="F378" s="510"/>
      <c r="G378" s="510"/>
      <c r="H378" s="510">
        <v>1</v>
      </c>
      <c r="I378" s="510"/>
      <c r="J378" s="510"/>
      <c r="K378" s="510"/>
      <c r="L378" s="510"/>
      <c r="M378" s="510"/>
      <c r="N378" s="510"/>
      <c r="O378" s="510"/>
      <c r="P378" s="510"/>
      <c r="Q378" s="510"/>
      <c r="R378" s="510"/>
      <c r="S378" s="510"/>
      <c r="T378" s="510"/>
      <c r="U378" s="510"/>
      <c r="V378" s="510"/>
      <c r="W378" s="510"/>
      <c r="X378" s="510"/>
      <c r="Y378" s="510">
        <v>1</v>
      </c>
      <c r="Z378" s="510"/>
      <c r="AA378" s="510"/>
      <c r="AB378" s="510"/>
      <c r="AC378" s="510"/>
      <c r="AD378" s="510"/>
      <c r="AE378" s="510"/>
      <c r="AF378" s="510"/>
      <c r="AG378" s="510">
        <v>1</v>
      </c>
      <c r="AH378" s="510"/>
      <c r="AI378" s="510"/>
      <c r="AJ378" s="510"/>
      <c r="AK378" s="510"/>
      <c r="AL378" s="510"/>
      <c r="AM378" s="510"/>
      <c r="AN378" s="510"/>
      <c r="AO378" s="510"/>
      <c r="AP378" s="510"/>
      <c r="AQ378" s="510"/>
      <c r="AR378" s="510"/>
      <c r="AS378" s="510"/>
      <c r="AT378" s="510"/>
      <c r="AU378" s="510"/>
      <c r="AV378" s="510"/>
      <c r="AW378" s="510"/>
      <c r="AX378" s="510"/>
      <c r="AY378" s="510"/>
      <c r="AZ378" s="510"/>
      <c r="BA378" s="510">
        <v>1</v>
      </c>
      <c r="BB378" s="510"/>
      <c r="BC378" s="510"/>
      <c r="BD378" s="510"/>
      <c r="BE378" s="510"/>
      <c r="BF378" s="511">
        <v>5</v>
      </c>
    </row>
    <row r="379" spans="1:58" x14ac:dyDescent="0.25">
      <c r="A379" s="508" t="s">
        <v>80</v>
      </c>
      <c r="B379" s="509" t="s">
        <v>86</v>
      </c>
      <c r="C379" s="510"/>
      <c r="D379" s="510"/>
      <c r="E379" s="510"/>
      <c r="F379" s="510">
        <v>1</v>
      </c>
      <c r="G379" s="510"/>
      <c r="H379" s="510"/>
      <c r="I379" s="510"/>
      <c r="J379" s="510">
        <v>1</v>
      </c>
      <c r="K379" s="510"/>
      <c r="L379" s="510"/>
      <c r="M379" s="510"/>
      <c r="N379" s="510"/>
      <c r="O379" s="510"/>
      <c r="P379" s="510"/>
      <c r="Q379" s="510">
        <v>1</v>
      </c>
      <c r="R379" s="510"/>
      <c r="S379" s="510"/>
      <c r="T379" s="510"/>
      <c r="U379" s="510"/>
      <c r="V379" s="510"/>
      <c r="W379" s="510"/>
      <c r="X379" s="510"/>
      <c r="Y379" s="510"/>
      <c r="Z379" s="510"/>
      <c r="AA379" s="510"/>
      <c r="AB379" s="510"/>
      <c r="AC379" s="510"/>
      <c r="AD379" s="510"/>
      <c r="AE379" s="510"/>
      <c r="AF379" s="510"/>
      <c r="AG379" s="510">
        <v>1</v>
      </c>
      <c r="AH379" s="510"/>
      <c r="AI379" s="510"/>
      <c r="AJ379" s="510"/>
      <c r="AK379" s="510">
        <v>2</v>
      </c>
      <c r="AL379" s="510"/>
      <c r="AM379" s="510"/>
      <c r="AN379" s="510"/>
      <c r="AO379" s="510"/>
      <c r="AP379" s="510"/>
      <c r="AQ379" s="510"/>
      <c r="AR379" s="510"/>
      <c r="AS379" s="510"/>
      <c r="AT379" s="510"/>
      <c r="AU379" s="510"/>
      <c r="AV379" s="510"/>
      <c r="AW379" s="510">
        <v>1</v>
      </c>
      <c r="AX379" s="510"/>
      <c r="AY379" s="510"/>
      <c r="AZ379" s="510"/>
      <c r="BA379" s="510">
        <v>2</v>
      </c>
      <c r="BB379" s="510"/>
      <c r="BC379" s="510"/>
      <c r="BD379" s="510"/>
      <c r="BE379" s="510"/>
      <c r="BF379" s="511">
        <v>9</v>
      </c>
    </row>
    <row r="380" spans="1:58" x14ac:dyDescent="0.25">
      <c r="A380" s="508" t="s">
        <v>80</v>
      </c>
      <c r="B380" s="509" t="s">
        <v>85</v>
      </c>
      <c r="C380" s="510"/>
      <c r="D380" s="510"/>
      <c r="E380" s="510"/>
      <c r="F380" s="510">
        <v>1</v>
      </c>
      <c r="G380" s="510">
        <v>2</v>
      </c>
      <c r="H380" s="510">
        <v>1</v>
      </c>
      <c r="I380" s="510"/>
      <c r="J380" s="510">
        <v>1</v>
      </c>
      <c r="K380" s="510"/>
      <c r="L380" s="510"/>
      <c r="M380" s="510"/>
      <c r="N380" s="510"/>
      <c r="O380" s="510">
        <v>1</v>
      </c>
      <c r="P380" s="510"/>
      <c r="Q380" s="510">
        <v>1</v>
      </c>
      <c r="R380" s="510"/>
      <c r="S380" s="510"/>
      <c r="T380" s="510"/>
      <c r="U380" s="510"/>
      <c r="V380" s="510"/>
      <c r="W380" s="510"/>
      <c r="X380" s="510"/>
      <c r="Y380" s="510"/>
      <c r="Z380" s="510"/>
      <c r="AA380" s="510"/>
      <c r="AB380" s="510"/>
      <c r="AC380" s="510"/>
      <c r="AD380" s="510"/>
      <c r="AE380" s="510"/>
      <c r="AF380" s="510"/>
      <c r="AG380" s="510">
        <v>2</v>
      </c>
      <c r="AH380" s="510"/>
      <c r="AI380" s="510"/>
      <c r="AJ380" s="510"/>
      <c r="AK380" s="510"/>
      <c r="AL380" s="510"/>
      <c r="AM380" s="510"/>
      <c r="AN380" s="510"/>
      <c r="AO380" s="510"/>
      <c r="AP380" s="510"/>
      <c r="AQ380" s="510"/>
      <c r="AR380" s="510"/>
      <c r="AS380" s="510"/>
      <c r="AT380" s="510"/>
      <c r="AU380" s="510"/>
      <c r="AV380" s="510"/>
      <c r="AW380" s="510"/>
      <c r="AX380" s="510"/>
      <c r="AY380" s="510"/>
      <c r="AZ380" s="510"/>
      <c r="BA380" s="510">
        <v>2</v>
      </c>
      <c r="BB380" s="510"/>
      <c r="BC380" s="510"/>
      <c r="BD380" s="510"/>
      <c r="BE380" s="510"/>
      <c r="BF380" s="511">
        <v>11</v>
      </c>
    </row>
    <row r="381" spans="1:58" x14ac:dyDescent="0.25">
      <c r="A381" s="1697" t="s">
        <v>869</v>
      </c>
      <c r="B381" s="1698"/>
      <c r="C381" s="438"/>
      <c r="D381" s="438"/>
      <c r="E381" s="438"/>
      <c r="F381" s="438"/>
      <c r="G381" s="438"/>
      <c r="H381" s="438"/>
      <c r="I381" s="438"/>
      <c r="J381" s="438"/>
      <c r="K381" s="438"/>
      <c r="L381" s="438"/>
      <c r="M381" s="438"/>
      <c r="N381" s="438"/>
      <c r="O381" s="438"/>
      <c r="P381" s="438"/>
      <c r="Q381" s="438"/>
      <c r="R381" s="438"/>
      <c r="S381" s="438"/>
      <c r="T381" s="438"/>
      <c r="U381" s="438"/>
      <c r="V381" s="438"/>
      <c r="W381" s="438"/>
      <c r="X381" s="438"/>
      <c r="Y381" s="438"/>
      <c r="Z381" s="438"/>
      <c r="AA381" s="438"/>
      <c r="AB381" s="438"/>
      <c r="AC381" s="438"/>
      <c r="AD381" s="438"/>
      <c r="AE381" s="438"/>
      <c r="AF381" s="438"/>
      <c r="AG381" s="438"/>
      <c r="AH381" s="438"/>
      <c r="AI381" s="438"/>
      <c r="AJ381" s="438"/>
      <c r="AK381" s="438"/>
      <c r="AL381" s="438"/>
      <c r="AM381" s="438"/>
      <c r="AN381" s="438"/>
      <c r="AO381" s="438"/>
      <c r="AP381" s="438"/>
      <c r="AQ381" s="438"/>
      <c r="AR381" s="438"/>
      <c r="AS381" s="438"/>
      <c r="AT381" s="438"/>
      <c r="AU381" s="438"/>
      <c r="AV381" s="438"/>
      <c r="AW381" s="438"/>
      <c r="AX381" s="438"/>
      <c r="AY381" s="438"/>
      <c r="AZ381" s="438"/>
      <c r="BA381" s="438"/>
      <c r="BB381" s="438"/>
      <c r="BC381" s="438"/>
      <c r="BD381" s="438"/>
      <c r="BE381" s="438"/>
      <c r="BF381" s="439"/>
    </row>
    <row r="382" spans="1:58" s="435" customFormat="1" ht="15.75" x14ac:dyDescent="0.25">
      <c r="A382" s="1699" t="s">
        <v>470</v>
      </c>
      <c r="B382" s="1700"/>
      <c r="C382" s="440"/>
      <c r="D382" s="440"/>
      <c r="E382" s="440">
        <v>1</v>
      </c>
      <c r="F382" s="440">
        <v>14</v>
      </c>
      <c r="G382" s="440">
        <v>5</v>
      </c>
      <c r="H382" s="440">
        <v>4</v>
      </c>
      <c r="I382" s="440"/>
      <c r="J382" s="440">
        <v>4</v>
      </c>
      <c r="K382" s="440">
        <v>2</v>
      </c>
      <c r="L382" s="440">
        <v>9</v>
      </c>
      <c r="M382" s="440">
        <v>1</v>
      </c>
      <c r="N382" s="440"/>
      <c r="O382" s="440">
        <v>3</v>
      </c>
      <c r="P382" s="440">
        <v>10</v>
      </c>
      <c r="Q382" s="440">
        <v>4</v>
      </c>
      <c r="R382" s="440"/>
      <c r="S382" s="440"/>
      <c r="T382" s="440"/>
      <c r="U382" s="440">
        <v>3</v>
      </c>
      <c r="V382" s="440"/>
      <c r="W382" s="440"/>
      <c r="X382" s="440"/>
      <c r="Y382" s="440">
        <v>1</v>
      </c>
      <c r="Z382" s="440">
        <v>13</v>
      </c>
      <c r="AA382" s="440">
        <v>11</v>
      </c>
      <c r="AB382" s="440"/>
      <c r="AC382" s="440">
        <v>2</v>
      </c>
      <c r="AD382" s="440"/>
      <c r="AE382" s="440"/>
      <c r="AF382" s="440"/>
      <c r="AG382" s="440">
        <v>7</v>
      </c>
      <c r="AH382" s="440"/>
      <c r="AI382" s="440"/>
      <c r="AJ382" s="440"/>
      <c r="AK382" s="440">
        <v>2</v>
      </c>
      <c r="AL382" s="440">
        <v>3</v>
      </c>
      <c r="AM382" s="440">
        <v>17</v>
      </c>
      <c r="AN382" s="440">
        <v>7</v>
      </c>
      <c r="AO382" s="440"/>
      <c r="AP382" s="440">
        <v>6</v>
      </c>
      <c r="AQ382" s="440"/>
      <c r="AR382" s="440"/>
      <c r="AS382" s="440"/>
      <c r="AT382" s="440">
        <v>84</v>
      </c>
      <c r="AU382" s="440">
        <v>9</v>
      </c>
      <c r="AV382" s="440"/>
      <c r="AW382" s="440">
        <v>5</v>
      </c>
      <c r="AX382" s="440">
        <v>6</v>
      </c>
      <c r="AY382" s="440"/>
      <c r="AZ382" s="440"/>
      <c r="BA382" s="440">
        <v>11</v>
      </c>
      <c r="BB382" s="440">
        <v>17</v>
      </c>
      <c r="BC382" s="440"/>
      <c r="BD382" s="440"/>
      <c r="BE382" s="440"/>
      <c r="BF382" s="441">
        <v>261</v>
      </c>
    </row>
    <row r="383" spans="1:58" s="435" customFormat="1" ht="15.75" x14ac:dyDescent="0.25">
      <c r="A383" s="508" t="s">
        <v>113</v>
      </c>
      <c r="B383" s="509" t="s">
        <v>842</v>
      </c>
      <c r="C383" s="510"/>
      <c r="D383" s="510"/>
      <c r="E383" s="510"/>
      <c r="F383" s="510"/>
      <c r="G383" s="510">
        <v>1</v>
      </c>
      <c r="H383" s="510"/>
      <c r="I383" s="510"/>
      <c r="J383" s="510"/>
      <c r="K383" s="510">
        <v>1</v>
      </c>
      <c r="L383" s="510"/>
      <c r="M383" s="510">
        <v>1</v>
      </c>
      <c r="N383" s="510"/>
      <c r="O383" s="510"/>
      <c r="P383" s="510"/>
      <c r="Q383" s="510"/>
      <c r="R383" s="510"/>
      <c r="S383" s="510"/>
      <c r="T383" s="510"/>
      <c r="U383" s="510"/>
      <c r="V383" s="510"/>
      <c r="W383" s="510"/>
      <c r="X383" s="510"/>
      <c r="Y383" s="510"/>
      <c r="Z383" s="510"/>
      <c r="AA383" s="510"/>
      <c r="AB383" s="510"/>
      <c r="AC383" s="510"/>
      <c r="AD383" s="510"/>
      <c r="AE383" s="510"/>
      <c r="AF383" s="510"/>
      <c r="AG383" s="510"/>
      <c r="AH383" s="510"/>
      <c r="AI383" s="510"/>
      <c r="AJ383" s="510"/>
      <c r="AK383" s="510"/>
      <c r="AL383" s="510"/>
      <c r="AM383" s="510"/>
      <c r="AN383" s="510"/>
      <c r="AO383" s="510"/>
      <c r="AP383" s="510"/>
      <c r="AQ383" s="510"/>
      <c r="AR383" s="510"/>
      <c r="AS383" s="510">
        <v>1</v>
      </c>
      <c r="AT383" s="510">
        <v>1</v>
      </c>
      <c r="AU383" s="510"/>
      <c r="AV383" s="510"/>
      <c r="AW383" s="510"/>
      <c r="AX383" s="510"/>
      <c r="AY383" s="510"/>
      <c r="AZ383" s="510"/>
      <c r="BA383" s="510">
        <v>1</v>
      </c>
      <c r="BB383" s="510"/>
      <c r="BC383" s="510"/>
      <c r="BD383" s="510"/>
      <c r="BE383" s="510"/>
      <c r="BF383" s="511">
        <v>6</v>
      </c>
    </row>
    <row r="384" spans="1:58" x14ac:dyDescent="0.25">
      <c r="A384" s="508" t="s">
        <v>113</v>
      </c>
      <c r="B384" s="509" t="s">
        <v>854</v>
      </c>
      <c r="C384" s="510"/>
      <c r="D384" s="510"/>
      <c r="E384" s="510"/>
      <c r="F384" s="510"/>
      <c r="G384" s="510"/>
      <c r="H384" s="510"/>
      <c r="I384" s="510"/>
      <c r="J384" s="510"/>
      <c r="K384" s="510"/>
      <c r="L384" s="510"/>
      <c r="M384" s="510"/>
      <c r="N384" s="510"/>
      <c r="O384" s="510"/>
      <c r="P384" s="510"/>
      <c r="Q384" s="510"/>
      <c r="R384" s="510"/>
      <c r="S384" s="510"/>
      <c r="T384" s="510"/>
      <c r="U384" s="510"/>
      <c r="V384" s="510"/>
      <c r="W384" s="510"/>
      <c r="X384" s="510"/>
      <c r="Y384" s="510"/>
      <c r="Z384" s="510"/>
      <c r="AA384" s="510"/>
      <c r="AB384" s="510"/>
      <c r="AC384" s="510"/>
      <c r="AD384" s="510"/>
      <c r="AE384" s="510"/>
      <c r="AF384" s="510"/>
      <c r="AG384" s="510"/>
      <c r="AH384" s="510">
        <v>1</v>
      </c>
      <c r="AI384" s="510"/>
      <c r="AJ384" s="510"/>
      <c r="AK384" s="510"/>
      <c r="AL384" s="510"/>
      <c r="AM384" s="510"/>
      <c r="AN384" s="510"/>
      <c r="AO384" s="510"/>
      <c r="AP384" s="510"/>
      <c r="AQ384" s="510"/>
      <c r="AR384" s="510"/>
      <c r="AS384" s="510"/>
      <c r="AT384" s="510">
        <v>2</v>
      </c>
      <c r="AU384" s="510"/>
      <c r="AV384" s="510"/>
      <c r="AW384" s="510"/>
      <c r="AX384" s="510"/>
      <c r="AY384" s="510"/>
      <c r="AZ384" s="510"/>
      <c r="BA384" s="510"/>
      <c r="BB384" s="510"/>
      <c r="BC384" s="510"/>
      <c r="BD384" s="510"/>
      <c r="BE384" s="510"/>
      <c r="BF384" s="511">
        <v>3</v>
      </c>
    </row>
    <row r="385" spans="1:58" s="434" customFormat="1" x14ac:dyDescent="0.25">
      <c r="A385" s="1701" t="s">
        <v>974</v>
      </c>
      <c r="B385" s="1702"/>
      <c r="C385" s="444">
        <v>0</v>
      </c>
      <c r="D385" s="444">
        <v>0</v>
      </c>
      <c r="E385" s="444">
        <v>0</v>
      </c>
      <c r="F385" s="444">
        <v>0</v>
      </c>
      <c r="G385" s="444">
        <v>1</v>
      </c>
      <c r="H385" s="444">
        <v>0</v>
      </c>
      <c r="I385" s="444">
        <v>0</v>
      </c>
      <c r="J385" s="444">
        <v>0</v>
      </c>
      <c r="K385" s="444">
        <v>1</v>
      </c>
      <c r="L385" s="444">
        <v>0</v>
      </c>
      <c r="M385" s="444">
        <v>1</v>
      </c>
      <c r="N385" s="444">
        <v>0</v>
      </c>
      <c r="O385" s="444">
        <v>0</v>
      </c>
      <c r="P385" s="444">
        <v>0</v>
      </c>
      <c r="Q385" s="444">
        <v>0</v>
      </c>
      <c r="R385" s="444">
        <v>0</v>
      </c>
      <c r="S385" s="444">
        <v>0</v>
      </c>
      <c r="T385" s="444">
        <v>0</v>
      </c>
      <c r="U385" s="444">
        <v>0</v>
      </c>
      <c r="V385" s="444">
        <v>0</v>
      </c>
      <c r="W385" s="444">
        <v>0</v>
      </c>
      <c r="X385" s="444">
        <v>0</v>
      </c>
      <c r="Y385" s="444">
        <v>0</v>
      </c>
      <c r="Z385" s="444">
        <v>0</v>
      </c>
      <c r="AA385" s="444">
        <v>0</v>
      </c>
      <c r="AB385" s="444">
        <v>0</v>
      </c>
      <c r="AC385" s="444">
        <v>0</v>
      </c>
      <c r="AD385" s="444">
        <v>0</v>
      </c>
      <c r="AE385" s="444">
        <v>0</v>
      </c>
      <c r="AF385" s="444">
        <v>0</v>
      </c>
      <c r="AG385" s="444">
        <v>0</v>
      </c>
      <c r="AH385" s="444">
        <v>1</v>
      </c>
      <c r="AI385" s="444">
        <v>0</v>
      </c>
      <c r="AJ385" s="444">
        <v>0</v>
      </c>
      <c r="AK385" s="444">
        <v>0</v>
      </c>
      <c r="AL385" s="444">
        <v>0</v>
      </c>
      <c r="AM385" s="444">
        <v>0</v>
      </c>
      <c r="AN385" s="444">
        <v>0</v>
      </c>
      <c r="AO385" s="444">
        <v>0</v>
      </c>
      <c r="AP385" s="444">
        <v>0</v>
      </c>
      <c r="AQ385" s="444">
        <v>0</v>
      </c>
      <c r="AR385" s="444">
        <v>0</v>
      </c>
      <c r="AS385" s="444">
        <v>1</v>
      </c>
      <c r="AT385" s="444">
        <v>3</v>
      </c>
      <c r="AU385" s="444">
        <v>0</v>
      </c>
      <c r="AV385" s="444">
        <v>0</v>
      </c>
      <c r="AW385" s="444">
        <v>0</v>
      </c>
      <c r="AX385" s="444">
        <v>0</v>
      </c>
      <c r="AY385" s="444">
        <v>0</v>
      </c>
      <c r="AZ385" s="444">
        <v>0</v>
      </c>
      <c r="BA385" s="444">
        <v>1</v>
      </c>
      <c r="BB385" s="444">
        <v>0</v>
      </c>
      <c r="BC385" s="444">
        <v>0</v>
      </c>
      <c r="BD385" s="444">
        <v>0</v>
      </c>
      <c r="BE385" s="444">
        <v>0</v>
      </c>
      <c r="BF385" s="444">
        <v>9</v>
      </c>
    </row>
    <row r="386" spans="1:58" x14ac:dyDescent="0.25">
      <c r="A386" s="508" t="s">
        <v>113</v>
      </c>
      <c r="B386" s="509" t="s">
        <v>727</v>
      </c>
      <c r="C386" s="510"/>
      <c r="D386" s="510"/>
      <c r="E386" s="510"/>
      <c r="F386" s="510"/>
      <c r="G386" s="510"/>
      <c r="H386" s="510"/>
      <c r="I386" s="510"/>
      <c r="J386" s="510"/>
      <c r="K386" s="510"/>
      <c r="L386" s="510"/>
      <c r="M386" s="510"/>
      <c r="N386" s="510"/>
      <c r="O386" s="510"/>
      <c r="P386" s="510"/>
      <c r="Q386" s="510"/>
      <c r="R386" s="510"/>
      <c r="S386" s="510"/>
      <c r="T386" s="510"/>
      <c r="U386" s="510"/>
      <c r="V386" s="510"/>
      <c r="W386" s="510"/>
      <c r="X386" s="510"/>
      <c r="Y386" s="510"/>
      <c r="Z386" s="510"/>
      <c r="AA386" s="510"/>
      <c r="AB386" s="510"/>
      <c r="AC386" s="510"/>
      <c r="AD386" s="510"/>
      <c r="AE386" s="510"/>
      <c r="AF386" s="510"/>
      <c r="AG386" s="510"/>
      <c r="AH386" s="510"/>
      <c r="AI386" s="510"/>
      <c r="AJ386" s="510"/>
      <c r="AK386" s="510"/>
      <c r="AL386" s="510"/>
      <c r="AM386" s="510">
        <v>2</v>
      </c>
      <c r="AN386" s="510"/>
      <c r="AO386" s="510"/>
      <c r="AP386" s="510"/>
      <c r="AQ386" s="510"/>
      <c r="AR386" s="510"/>
      <c r="AS386" s="510"/>
      <c r="AT386" s="510"/>
      <c r="AU386" s="510"/>
      <c r="AV386" s="510"/>
      <c r="AW386" s="510"/>
      <c r="AX386" s="510"/>
      <c r="AY386" s="510"/>
      <c r="AZ386" s="510"/>
      <c r="BA386" s="510"/>
      <c r="BB386" s="510"/>
      <c r="BC386" s="510"/>
      <c r="BD386" s="510"/>
      <c r="BE386" s="510"/>
      <c r="BF386" s="511">
        <v>2</v>
      </c>
    </row>
    <row r="387" spans="1:58" s="434" customFormat="1" x14ac:dyDescent="0.25">
      <c r="A387" s="1701" t="s">
        <v>975</v>
      </c>
      <c r="B387" s="1702"/>
      <c r="C387" s="444">
        <v>0</v>
      </c>
      <c r="D387" s="444">
        <v>0</v>
      </c>
      <c r="E387" s="444">
        <v>0</v>
      </c>
      <c r="F387" s="444">
        <v>0</v>
      </c>
      <c r="G387" s="444">
        <v>0</v>
      </c>
      <c r="H387" s="444">
        <v>0</v>
      </c>
      <c r="I387" s="444">
        <v>0</v>
      </c>
      <c r="J387" s="444">
        <v>0</v>
      </c>
      <c r="K387" s="444">
        <v>0</v>
      </c>
      <c r="L387" s="444">
        <v>0</v>
      </c>
      <c r="M387" s="444">
        <v>0</v>
      </c>
      <c r="N387" s="444">
        <v>0</v>
      </c>
      <c r="O387" s="444">
        <v>0</v>
      </c>
      <c r="P387" s="444">
        <v>0</v>
      </c>
      <c r="Q387" s="444">
        <v>0</v>
      </c>
      <c r="R387" s="444">
        <v>0</v>
      </c>
      <c r="S387" s="444">
        <v>0</v>
      </c>
      <c r="T387" s="444">
        <v>0</v>
      </c>
      <c r="U387" s="444">
        <v>0</v>
      </c>
      <c r="V387" s="444">
        <v>0</v>
      </c>
      <c r="W387" s="444">
        <v>0</v>
      </c>
      <c r="X387" s="444">
        <v>0</v>
      </c>
      <c r="Y387" s="444">
        <v>0</v>
      </c>
      <c r="Z387" s="444">
        <v>0</v>
      </c>
      <c r="AA387" s="444">
        <v>0</v>
      </c>
      <c r="AB387" s="444">
        <v>0</v>
      </c>
      <c r="AC387" s="444">
        <v>0</v>
      </c>
      <c r="AD387" s="444">
        <v>0</v>
      </c>
      <c r="AE387" s="444">
        <v>0</v>
      </c>
      <c r="AF387" s="444">
        <v>0</v>
      </c>
      <c r="AG387" s="444">
        <v>0</v>
      </c>
      <c r="AH387" s="444">
        <v>0</v>
      </c>
      <c r="AI387" s="444">
        <v>0</v>
      </c>
      <c r="AJ387" s="444">
        <v>0</v>
      </c>
      <c r="AK387" s="444">
        <v>0</v>
      </c>
      <c r="AL387" s="444">
        <v>0</v>
      </c>
      <c r="AM387" s="444">
        <v>2</v>
      </c>
      <c r="AN387" s="444">
        <v>0</v>
      </c>
      <c r="AO387" s="444">
        <v>0</v>
      </c>
      <c r="AP387" s="444">
        <v>0</v>
      </c>
      <c r="AQ387" s="444">
        <v>0</v>
      </c>
      <c r="AR387" s="444">
        <v>0</v>
      </c>
      <c r="AS387" s="444">
        <v>0</v>
      </c>
      <c r="AT387" s="444">
        <v>0</v>
      </c>
      <c r="AU387" s="444">
        <v>0</v>
      </c>
      <c r="AV387" s="444">
        <v>0</v>
      </c>
      <c r="AW387" s="444">
        <v>0</v>
      </c>
      <c r="AX387" s="444">
        <v>0</v>
      </c>
      <c r="AY387" s="444">
        <v>0</v>
      </c>
      <c r="AZ387" s="444">
        <v>0</v>
      </c>
      <c r="BA387" s="444">
        <v>0</v>
      </c>
      <c r="BB387" s="444">
        <v>0</v>
      </c>
      <c r="BC387" s="444">
        <v>0</v>
      </c>
      <c r="BD387" s="444">
        <v>0</v>
      </c>
      <c r="BE387" s="444">
        <v>0</v>
      </c>
      <c r="BF387" s="444">
        <v>2</v>
      </c>
    </row>
    <row r="388" spans="1:58" x14ac:dyDescent="0.25">
      <c r="A388" s="508" t="s">
        <v>113</v>
      </c>
      <c r="B388" s="509" t="s">
        <v>127</v>
      </c>
      <c r="C388" s="510"/>
      <c r="D388" s="510"/>
      <c r="E388" s="510"/>
      <c r="F388" s="510"/>
      <c r="G388" s="510"/>
      <c r="H388" s="510"/>
      <c r="I388" s="510"/>
      <c r="J388" s="510"/>
      <c r="K388" s="510"/>
      <c r="L388" s="510"/>
      <c r="M388" s="510"/>
      <c r="N388" s="510"/>
      <c r="O388" s="510"/>
      <c r="P388" s="510"/>
      <c r="Q388" s="510"/>
      <c r="R388" s="510"/>
      <c r="S388" s="510"/>
      <c r="T388" s="510"/>
      <c r="U388" s="510"/>
      <c r="V388" s="510"/>
      <c r="W388" s="510"/>
      <c r="X388" s="510"/>
      <c r="Y388" s="510"/>
      <c r="Z388" s="510"/>
      <c r="AA388" s="510"/>
      <c r="AB388" s="510"/>
      <c r="AC388" s="510"/>
      <c r="AD388" s="510"/>
      <c r="AE388" s="510"/>
      <c r="AF388" s="510"/>
      <c r="AG388" s="510"/>
      <c r="AH388" s="510"/>
      <c r="AI388" s="510"/>
      <c r="AJ388" s="510"/>
      <c r="AK388" s="510"/>
      <c r="AL388" s="510"/>
      <c r="AM388" s="510">
        <v>1</v>
      </c>
      <c r="AN388" s="510"/>
      <c r="AO388" s="510"/>
      <c r="AP388" s="510"/>
      <c r="AQ388" s="510"/>
      <c r="AR388" s="510"/>
      <c r="AS388" s="510"/>
      <c r="AT388" s="510">
        <v>3</v>
      </c>
      <c r="AU388" s="510"/>
      <c r="AV388" s="510"/>
      <c r="AW388" s="510"/>
      <c r="AX388" s="510"/>
      <c r="AY388" s="510"/>
      <c r="AZ388" s="510"/>
      <c r="BA388" s="510"/>
      <c r="BB388" s="510"/>
      <c r="BC388" s="510"/>
      <c r="BD388" s="510"/>
      <c r="BE388" s="510"/>
      <c r="BF388" s="511">
        <v>4</v>
      </c>
    </row>
    <row r="389" spans="1:58" x14ac:dyDescent="0.25">
      <c r="A389" s="508" t="s">
        <v>113</v>
      </c>
      <c r="B389" s="509" t="s">
        <v>88</v>
      </c>
      <c r="C389" s="510"/>
      <c r="D389" s="510"/>
      <c r="E389" s="510"/>
      <c r="F389" s="510"/>
      <c r="G389" s="510"/>
      <c r="H389" s="510"/>
      <c r="I389" s="510"/>
      <c r="J389" s="510"/>
      <c r="K389" s="510"/>
      <c r="L389" s="510"/>
      <c r="M389" s="510"/>
      <c r="N389" s="510"/>
      <c r="O389" s="510"/>
      <c r="P389" s="510"/>
      <c r="Q389" s="510"/>
      <c r="R389" s="510"/>
      <c r="S389" s="510"/>
      <c r="T389" s="510"/>
      <c r="U389" s="510"/>
      <c r="V389" s="510"/>
      <c r="W389" s="510"/>
      <c r="X389" s="510"/>
      <c r="Y389" s="510"/>
      <c r="Z389" s="510"/>
      <c r="AA389" s="510"/>
      <c r="AB389" s="510"/>
      <c r="AC389" s="510"/>
      <c r="AD389" s="510"/>
      <c r="AE389" s="510"/>
      <c r="AF389" s="510"/>
      <c r="AG389" s="510"/>
      <c r="AH389" s="510"/>
      <c r="AI389" s="510"/>
      <c r="AJ389" s="510"/>
      <c r="AK389" s="510"/>
      <c r="AL389" s="510"/>
      <c r="AM389" s="510"/>
      <c r="AN389" s="510"/>
      <c r="AO389" s="510"/>
      <c r="AP389" s="510"/>
      <c r="AQ389" s="510"/>
      <c r="AR389" s="510"/>
      <c r="AS389" s="510"/>
      <c r="AT389" s="510">
        <v>3</v>
      </c>
      <c r="AU389" s="510"/>
      <c r="AV389" s="510"/>
      <c r="AW389" s="510"/>
      <c r="AX389" s="510"/>
      <c r="AY389" s="510"/>
      <c r="AZ389" s="510"/>
      <c r="BA389" s="510"/>
      <c r="BB389" s="510"/>
      <c r="BC389" s="510"/>
      <c r="BD389" s="510"/>
      <c r="BE389" s="510"/>
      <c r="BF389" s="511">
        <v>3</v>
      </c>
    </row>
    <row r="390" spans="1:58" x14ac:dyDescent="0.25">
      <c r="A390" s="508" t="s">
        <v>113</v>
      </c>
      <c r="B390" s="509" t="s">
        <v>126</v>
      </c>
      <c r="C390" s="510"/>
      <c r="D390" s="510"/>
      <c r="E390" s="510"/>
      <c r="F390" s="510"/>
      <c r="G390" s="510"/>
      <c r="H390" s="510"/>
      <c r="I390" s="510"/>
      <c r="J390" s="510"/>
      <c r="K390" s="510"/>
      <c r="L390" s="510"/>
      <c r="M390" s="510"/>
      <c r="N390" s="510"/>
      <c r="O390" s="510"/>
      <c r="P390" s="510"/>
      <c r="Q390" s="510"/>
      <c r="R390" s="510"/>
      <c r="S390" s="510"/>
      <c r="T390" s="510"/>
      <c r="U390" s="510"/>
      <c r="V390" s="510"/>
      <c r="W390" s="510"/>
      <c r="X390" s="510"/>
      <c r="Y390" s="510"/>
      <c r="Z390" s="510"/>
      <c r="AA390" s="510"/>
      <c r="AB390" s="510"/>
      <c r="AC390" s="510"/>
      <c r="AD390" s="510"/>
      <c r="AE390" s="510"/>
      <c r="AF390" s="510"/>
      <c r="AG390" s="510"/>
      <c r="AH390" s="510"/>
      <c r="AI390" s="510"/>
      <c r="AJ390" s="510"/>
      <c r="AK390" s="510"/>
      <c r="AL390" s="510"/>
      <c r="AM390" s="510"/>
      <c r="AN390" s="510"/>
      <c r="AO390" s="510"/>
      <c r="AP390" s="510"/>
      <c r="AQ390" s="510"/>
      <c r="AR390" s="510"/>
      <c r="AS390" s="510"/>
      <c r="AT390" s="510">
        <v>5</v>
      </c>
      <c r="AU390" s="510"/>
      <c r="AV390" s="510"/>
      <c r="AW390" s="510"/>
      <c r="AX390" s="510"/>
      <c r="AY390" s="510"/>
      <c r="AZ390" s="510"/>
      <c r="BA390" s="510"/>
      <c r="BB390" s="510"/>
      <c r="BC390" s="510"/>
      <c r="BD390" s="510"/>
      <c r="BE390" s="510"/>
      <c r="BF390" s="511">
        <v>5</v>
      </c>
    </row>
    <row r="391" spans="1:58" s="434" customFormat="1" x14ac:dyDescent="0.25">
      <c r="A391" s="1701" t="s">
        <v>976</v>
      </c>
      <c r="B391" s="1702"/>
      <c r="C391" s="444">
        <v>0</v>
      </c>
      <c r="D391" s="444">
        <v>0</v>
      </c>
      <c r="E391" s="444">
        <v>0</v>
      </c>
      <c r="F391" s="444">
        <v>0</v>
      </c>
      <c r="G391" s="444">
        <v>0</v>
      </c>
      <c r="H391" s="444">
        <v>0</v>
      </c>
      <c r="I391" s="444">
        <v>0</v>
      </c>
      <c r="J391" s="444">
        <v>0</v>
      </c>
      <c r="K391" s="444">
        <v>0</v>
      </c>
      <c r="L391" s="444">
        <v>0</v>
      </c>
      <c r="M391" s="444">
        <v>0</v>
      </c>
      <c r="N391" s="444">
        <v>0</v>
      </c>
      <c r="O391" s="444">
        <v>0</v>
      </c>
      <c r="P391" s="444">
        <v>0</v>
      </c>
      <c r="Q391" s="444">
        <v>0</v>
      </c>
      <c r="R391" s="444">
        <v>0</v>
      </c>
      <c r="S391" s="444">
        <v>0</v>
      </c>
      <c r="T391" s="444">
        <v>0</v>
      </c>
      <c r="U391" s="444">
        <v>0</v>
      </c>
      <c r="V391" s="444">
        <v>0</v>
      </c>
      <c r="W391" s="444">
        <v>0</v>
      </c>
      <c r="X391" s="444">
        <v>0</v>
      </c>
      <c r="Y391" s="444">
        <v>0</v>
      </c>
      <c r="Z391" s="444">
        <v>0</v>
      </c>
      <c r="AA391" s="444">
        <v>0</v>
      </c>
      <c r="AB391" s="444">
        <v>0</v>
      </c>
      <c r="AC391" s="444">
        <v>0</v>
      </c>
      <c r="AD391" s="444">
        <v>0</v>
      </c>
      <c r="AE391" s="444">
        <v>0</v>
      </c>
      <c r="AF391" s="444">
        <v>0</v>
      </c>
      <c r="AG391" s="444">
        <v>0</v>
      </c>
      <c r="AH391" s="444">
        <v>0</v>
      </c>
      <c r="AI391" s="444">
        <v>0</v>
      </c>
      <c r="AJ391" s="444">
        <v>0</v>
      </c>
      <c r="AK391" s="444">
        <v>0</v>
      </c>
      <c r="AL391" s="444">
        <v>0</v>
      </c>
      <c r="AM391" s="444">
        <v>1</v>
      </c>
      <c r="AN391" s="444">
        <v>0</v>
      </c>
      <c r="AO391" s="444">
        <v>0</v>
      </c>
      <c r="AP391" s="444">
        <v>0</v>
      </c>
      <c r="AQ391" s="444">
        <v>0</v>
      </c>
      <c r="AR391" s="444">
        <v>0</v>
      </c>
      <c r="AS391" s="444">
        <v>0</v>
      </c>
      <c r="AT391" s="444">
        <v>11</v>
      </c>
      <c r="AU391" s="444">
        <v>0</v>
      </c>
      <c r="AV391" s="444">
        <v>0</v>
      </c>
      <c r="AW391" s="444">
        <v>0</v>
      </c>
      <c r="AX391" s="444">
        <v>0</v>
      </c>
      <c r="AY391" s="444">
        <v>0</v>
      </c>
      <c r="AZ391" s="444">
        <v>0</v>
      </c>
      <c r="BA391" s="444">
        <v>0</v>
      </c>
      <c r="BB391" s="444">
        <v>0</v>
      </c>
      <c r="BC391" s="444">
        <v>0</v>
      </c>
      <c r="BD391" s="444">
        <v>0</v>
      </c>
      <c r="BE391" s="444">
        <v>0</v>
      </c>
      <c r="BF391" s="444">
        <v>12</v>
      </c>
    </row>
    <row r="392" spans="1:58" x14ac:dyDescent="0.25">
      <c r="A392" s="508" t="s">
        <v>113</v>
      </c>
      <c r="B392" s="509" t="s">
        <v>122</v>
      </c>
      <c r="C392" s="510"/>
      <c r="D392" s="510"/>
      <c r="E392" s="510"/>
      <c r="F392" s="510"/>
      <c r="G392" s="510"/>
      <c r="H392" s="510"/>
      <c r="I392" s="510"/>
      <c r="J392" s="510"/>
      <c r="K392" s="510"/>
      <c r="L392" s="510"/>
      <c r="M392" s="510"/>
      <c r="N392" s="510"/>
      <c r="O392" s="510"/>
      <c r="P392" s="510"/>
      <c r="Q392" s="510"/>
      <c r="R392" s="510"/>
      <c r="S392" s="510"/>
      <c r="T392" s="510"/>
      <c r="U392" s="510"/>
      <c r="V392" s="510"/>
      <c r="W392" s="510"/>
      <c r="X392" s="510"/>
      <c r="Y392" s="510"/>
      <c r="Z392" s="510"/>
      <c r="AA392" s="510"/>
      <c r="AB392" s="510"/>
      <c r="AC392" s="510"/>
      <c r="AD392" s="510"/>
      <c r="AE392" s="510"/>
      <c r="AF392" s="510"/>
      <c r="AG392" s="510"/>
      <c r="AH392" s="510"/>
      <c r="AI392" s="510"/>
      <c r="AJ392" s="510"/>
      <c r="AK392" s="510"/>
      <c r="AL392" s="510"/>
      <c r="AM392" s="510">
        <v>1</v>
      </c>
      <c r="AN392" s="510"/>
      <c r="AO392" s="510"/>
      <c r="AP392" s="510"/>
      <c r="AQ392" s="510"/>
      <c r="AR392" s="510"/>
      <c r="AS392" s="510"/>
      <c r="AT392" s="510">
        <v>2</v>
      </c>
      <c r="AU392" s="510"/>
      <c r="AV392" s="510"/>
      <c r="AW392" s="510"/>
      <c r="AX392" s="510"/>
      <c r="AY392" s="510"/>
      <c r="AZ392" s="510"/>
      <c r="BA392" s="510"/>
      <c r="BB392" s="510"/>
      <c r="BC392" s="510"/>
      <c r="BD392" s="510"/>
      <c r="BE392" s="510"/>
      <c r="BF392" s="511">
        <v>3</v>
      </c>
    </row>
    <row r="393" spans="1:58" x14ac:dyDescent="0.25">
      <c r="A393" s="508" t="s">
        <v>113</v>
      </c>
      <c r="B393" s="509" t="s">
        <v>123</v>
      </c>
      <c r="C393" s="510"/>
      <c r="D393" s="510"/>
      <c r="E393" s="510"/>
      <c r="F393" s="510"/>
      <c r="G393" s="510"/>
      <c r="H393" s="510"/>
      <c r="I393" s="510"/>
      <c r="J393" s="510"/>
      <c r="K393" s="510"/>
      <c r="L393" s="510"/>
      <c r="M393" s="510"/>
      <c r="N393" s="510"/>
      <c r="O393" s="510"/>
      <c r="P393" s="510"/>
      <c r="Q393" s="510"/>
      <c r="R393" s="510"/>
      <c r="S393" s="510"/>
      <c r="T393" s="510"/>
      <c r="U393" s="510"/>
      <c r="V393" s="510"/>
      <c r="W393" s="510"/>
      <c r="X393" s="510"/>
      <c r="Y393" s="510"/>
      <c r="Z393" s="510"/>
      <c r="AA393" s="510"/>
      <c r="AB393" s="510"/>
      <c r="AC393" s="510"/>
      <c r="AD393" s="510"/>
      <c r="AE393" s="510"/>
      <c r="AF393" s="510"/>
      <c r="AG393" s="510"/>
      <c r="AH393" s="510"/>
      <c r="AI393" s="510"/>
      <c r="AJ393" s="510"/>
      <c r="AK393" s="510"/>
      <c r="AL393" s="510"/>
      <c r="AM393" s="510"/>
      <c r="AN393" s="510"/>
      <c r="AO393" s="510"/>
      <c r="AP393" s="510"/>
      <c r="AQ393" s="510"/>
      <c r="AR393" s="510"/>
      <c r="AS393" s="510"/>
      <c r="AT393" s="510">
        <v>2</v>
      </c>
      <c r="AU393" s="510"/>
      <c r="AV393" s="510"/>
      <c r="AW393" s="510"/>
      <c r="AX393" s="510"/>
      <c r="AY393" s="510"/>
      <c r="AZ393" s="510"/>
      <c r="BA393" s="510"/>
      <c r="BB393" s="510"/>
      <c r="BC393" s="510"/>
      <c r="BD393" s="510"/>
      <c r="BE393" s="510"/>
      <c r="BF393" s="511">
        <v>2</v>
      </c>
    </row>
    <row r="394" spans="1:58" x14ac:dyDescent="0.25">
      <c r="A394" s="508" t="s">
        <v>113</v>
      </c>
      <c r="B394" s="509" t="s">
        <v>117</v>
      </c>
      <c r="C394" s="510"/>
      <c r="D394" s="510"/>
      <c r="E394" s="510"/>
      <c r="F394" s="510"/>
      <c r="G394" s="510"/>
      <c r="H394" s="510"/>
      <c r="I394" s="510"/>
      <c r="J394" s="510"/>
      <c r="K394" s="510"/>
      <c r="L394" s="510"/>
      <c r="M394" s="510"/>
      <c r="N394" s="510"/>
      <c r="O394" s="510"/>
      <c r="P394" s="510"/>
      <c r="Q394" s="510"/>
      <c r="R394" s="510"/>
      <c r="S394" s="510"/>
      <c r="T394" s="510"/>
      <c r="U394" s="510"/>
      <c r="V394" s="510"/>
      <c r="W394" s="510"/>
      <c r="X394" s="510"/>
      <c r="Y394" s="510"/>
      <c r="Z394" s="510"/>
      <c r="AA394" s="510"/>
      <c r="AB394" s="510"/>
      <c r="AC394" s="510"/>
      <c r="AD394" s="510"/>
      <c r="AE394" s="510"/>
      <c r="AF394" s="510"/>
      <c r="AG394" s="510"/>
      <c r="AH394" s="510"/>
      <c r="AI394" s="510"/>
      <c r="AJ394" s="510"/>
      <c r="AK394" s="510"/>
      <c r="AL394" s="510"/>
      <c r="AM394" s="510"/>
      <c r="AN394" s="510"/>
      <c r="AO394" s="510"/>
      <c r="AP394" s="510"/>
      <c r="AQ394" s="510"/>
      <c r="AR394" s="510"/>
      <c r="AS394" s="510"/>
      <c r="AT394" s="510">
        <v>6</v>
      </c>
      <c r="AU394" s="510"/>
      <c r="AV394" s="510"/>
      <c r="AW394" s="510"/>
      <c r="AX394" s="510"/>
      <c r="AY394" s="510"/>
      <c r="AZ394" s="510"/>
      <c r="BA394" s="510"/>
      <c r="BB394" s="510"/>
      <c r="BC394" s="510"/>
      <c r="BD394" s="510"/>
      <c r="BE394" s="510"/>
      <c r="BF394" s="511">
        <v>6</v>
      </c>
    </row>
    <row r="395" spans="1:58" x14ac:dyDescent="0.25">
      <c r="A395" s="508" t="s">
        <v>113</v>
      </c>
      <c r="B395" s="509" t="s">
        <v>118</v>
      </c>
      <c r="C395" s="510"/>
      <c r="D395" s="510"/>
      <c r="E395" s="510"/>
      <c r="F395" s="510"/>
      <c r="G395" s="510"/>
      <c r="H395" s="510"/>
      <c r="I395" s="510"/>
      <c r="J395" s="510"/>
      <c r="K395" s="510"/>
      <c r="L395" s="510"/>
      <c r="M395" s="510"/>
      <c r="N395" s="510"/>
      <c r="O395" s="510"/>
      <c r="P395" s="510"/>
      <c r="Q395" s="510"/>
      <c r="R395" s="510"/>
      <c r="S395" s="510"/>
      <c r="T395" s="510"/>
      <c r="U395" s="510"/>
      <c r="V395" s="510"/>
      <c r="W395" s="510"/>
      <c r="X395" s="510"/>
      <c r="Y395" s="510"/>
      <c r="Z395" s="510"/>
      <c r="AA395" s="510"/>
      <c r="AB395" s="510"/>
      <c r="AC395" s="510"/>
      <c r="AD395" s="510"/>
      <c r="AE395" s="510"/>
      <c r="AF395" s="510"/>
      <c r="AG395" s="510"/>
      <c r="AH395" s="510"/>
      <c r="AI395" s="510"/>
      <c r="AJ395" s="510"/>
      <c r="AK395" s="510"/>
      <c r="AL395" s="510"/>
      <c r="AM395" s="510">
        <v>1</v>
      </c>
      <c r="AN395" s="510"/>
      <c r="AO395" s="510"/>
      <c r="AP395" s="510"/>
      <c r="AQ395" s="510"/>
      <c r="AR395" s="510"/>
      <c r="AS395" s="510"/>
      <c r="AT395" s="510">
        <v>4</v>
      </c>
      <c r="AU395" s="510"/>
      <c r="AV395" s="510"/>
      <c r="AW395" s="510"/>
      <c r="AX395" s="510"/>
      <c r="AY395" s="510"/>
      <c r="AZ395" s="510"/>
      <c r="BA395" s="510"/>
      <c r="BB395" s="510"/>
      <c r="BC395" s="510"/>
      <c r="BD395" s="510"/>
      <c r="BE395" s="510"/>
      <c r="BF395" s="511">
        <v>5</v>
      </c>
    </row>
    <row r="396" spans="1:58" x14ac:dyDescent="0.25">
      <c r="A396" s="508" t="s">
        <v>113</v>
      </c>
      <c r="B396" s="509" t="s">
        <v>119</v>
      </c>
      <c r="C396" s="510"/>
      <c r="D396" s="510"/>
      <c r="E396" s="510"/>
      <c r="F396" s="510"/>
      <c r="G396" s="510"/>
      <c r="H396" s="510"/>
      <c r="I396" s="510"/>
      <c r="J396" s="510"/>
      <c r="K396" s="510"/>
      <c r="L396" s="510"/>
      <c r="M396" s="510"/>
      <c r="N396" s="510"/>
      <c r="O396" s="510"/>
      <c r="P396" s="510"/>
      <c r="Q396" s="510"/>
      <c r="R396" s="510"/>
      <c r="S396" s="510"/>
      <c r="T396" s="510"/>
      <c r="U396" s="510"/>
      <c r="V396" s="510"/>
      <c r="W396" s="510"/>
      <c r="X396" s="510"/>
      <c r="Y396" s="510"/>
      <c r="Z396" s="510"/>
      <c r="AA396" s="510"/>
      <c r="AB396" s="510"/>
      <c r="AC396" s="510"/>
      <c r="AD396" s="510"/>
      <c r="AE396" s="510"/>
      <c r="AF396" s="510"/>
      <c r="AG396" s="510"/>
      <c r="AH396" s="510"/>
      <c r="AI396" s="510"/>
      <c r="AJ396" s="510"/>
      <c r="AK396" s="510"/>
      <c r="AL396" s="510"/>
      <c r="AM396" s="510"/>
      <c r="AN396" s="510"/>
      <c r="AO396" s="510"/>
      <c r="AP396" s="510"/>
      <c r="AQ396" s="510"/>
      <c r="AR396" s="510"/>
      <c r="AS396" s="510"/>
      <c r="AT396" s="510">
        <v>4</v>
      </c>
      <c r="AU396" s="510"/>
      <c r="AV396" s="510"/>
      <c r="AW396" s="510"/>
      <c r="AX396" s="510"/>
      <c r="AY396" s="510"/>
      <c r="AZ396" s="510"/>
      <c r="BA396" s="510"/>
      <c r="BB396" s="510"/>
      <c r="BC396" s="510"/>
      <c r="BD396" s="510"/>
      <c r="BE396" s="510"/>
      <c r="BF396" s="511">
        <v>4</v>
      </c>
    </row>
    <row r="397" spans="1:58" x14ac:dyDescent="0.25">
      <c r="A397" s="508" t="s">
        <v>113</v>
      </c>
      <c r="B397" s="509" t="s">
        <v>120</v>
      </c>
      <c r="C397" s="510"/>
      <c r="D397" s="510"/>
      <c r="E397" s="510"/>
      <c r="F397" s="510"/>
      <c r="G397" s="510"/>
      <c r="H397" s="510"/>
      <c r="I397" s="510"/>
      <c r="J397" s="510"/>
      <c r="K397" s="510"/>
      <c r="L397" s="510"/>
      <c r="M397" s="510"/>
      <c r="N397" s="510"/>
      <c r="O397" s="510"/>
      <c r="P397" s="510"/>
      <c r="Q397" s="510"/>
      <c r="R397" s="510"/>
      <c r="S397" s="510"/>
      <c r="T397" s="510"/>
      <c r="U397" s="510"/>
      <c r="V397" s="510"/>
      <c r="W397" s="510"/>
      <c r="X397" s="510"/>
      <c r="Y397" s="510"/>
      <c r="Z397" s="510"/>
      <c r="AA397" s="510"/>
      <c r="AB397" s="510"/>
      <c r="AC397" s="510"/>
      <c r="AD397" s="510"/>
      <c r="AE397" s="510"/>
      <c r="AF397" s="510"/>
      <c r="AG397" s="510"/>
      <c r="AH397" s="510"/>
      <c r="AI397" s="510"/>
      <c r="AJ397" s="510"/>
      <c r="AK397" s="510"/>
      <c r="AL397" s="510"/>
      <c r="AM397" s="510">
        <v>1</v>
      </c>
      <c r="AN397" s="510"/>
      <c r="AO397" s="510"/>
      <c r="AP397" s="510"/>
      <c r="AQ397" s="510"/>
      <c r="AR397" s="510"/>
      <c r="AS397" s="510"/>
      <c r="AT397" s="510">
        <v>5</v>
      </c>
      <c r="AU397" s="510"/>
      <c r="AV397" s="510"/>
      <c r="AW397" s="510"/>
      <c r="AX397" s="510"/>
      <c r="AY397" s="510"/>
      <c r="AZ397" s="510"/>
      <c r="BA397" s="510"/>
      <c r="BB397" s="510"/>
      <c r="BC397" s="510"/>
      <c r="BD397" s="510"/>
      <c r="BE397" s="510"/>
      <c r="BF397" s="511">
        <v>6</v>
      </c>
    </row>
    <row r="398" spans="1:58" x14ac:dyDescent="0.25">
      <c r="A398" s="508" t="s">
        <v>113</v>
      </c>
      <c r="B398" s="509" t="s">
        <v>121</v>
      </c>
      <c r="C398" s="510"/>
      <c r="D398" s="510"/>
      <c r="E398" s="510"/>
      <c r="F398" s="510"/>
      <c r="G398" s="510"/>
      <c r="H398" s="510"/>
      <c r="I398" s="510"/>
      <c r="J398" s="510"/>
      <c r="K398" s="510"/>
      <c r="L398" s="510"/>
      <c r="M398" s="510"/>
      <c r="N398" s="510"/>
      <c r="O398" s="510"/>
      <c r="P398" s="510"/>
      <c r="Q398" s="510"/>
      <c r="R398" s="510"/>
      <c r="S398" s="510"/>
      <c r="T398" s="510"/>
      <c r="U398" s="510"/>
      <c r="V398" s="510"/>
      <c r="W398" s="510"/>
      <c r="X398" s="510"/>
      <c r="Y398" s="510"/>
      <c r="Z398" s="510"/>
      <c r="AA398" s="510"/>
      <c r="AB398" s="510"/>
      <c r="AC398" s="510"/>
      <c r="AD398" s="510"/>
      <c r="AE398" s="510"/>
      <c r="AF398" s="510"/>
      <c r="AG398" s="510"/>
      <c r="AH398" s="510"/>
      <c r="AI398" s="510"/>
      <c r="AJ398" s="510"/>
      <c r="AK398" s="510"/>
      <c r="AL398" s="510"/>
      <c r="AM398" s="510">
        <v>1</v>
      </c>
      <c r="AN398" s="510"/>
      <c r="AO398" s="510"/>
      <c r="AP398" s="510"/>
      <c r="AQ398" s="510"/>
      <c r="AR398" s="510"/>
      <c r="AS398" s="510"/>
      <c r="AT398" s="510">
        <v>6</v>
      </c>
      <c r="AU398" s="510"/>
      <c r="AV398" s="510"/>
      <c r="AW398" s="510"/>
      <c r="AX398" s="510"/>
      <c r="AY398" s="510"/>
      <c r="AZ398" s="510"/>
      <c r="BA398" s="510"/>
      <c r="BB398" s="510"/>
      <c r="BC398" s="510"/>
      <c r="BD398" s="510"/>
      <c r="BE398" s="510"/>
      <c r="BF398" s="511">
        <v>7</v>
      </c>
    </row>
    <row r="399" spans="1:58" x14ac:dyDescent="0.25">
      <c r="A399" s="508" t="s">
        <v>113</v>
      </c>
      <c r="B399" s="509" t="s">
        <v>124</v>
      </c>
      <c r="C399" s="510"/>
      <c r="D399" s="510"/>
      <c r="E399" s="510"/>
      <c r="F399" s="510"/>
      <c r="G399" s="510"/>
      <c r="H399" s="510"/>
      <c r="I399" s="510"/>
      <c r="J399" s="510"/>
      <c r="K399" s="510"/>
      <c r="L399" s="510"/>
      <c r="M399" s="510"/>
      <c r="N399" s="510"/>
      <c r="O399" s="510"/>
      <c r="P399" s="510"/>
      <c r="Q399" s="510"/>
      <c r="R399" s="510"/>
      <c r="S399" s="510"/>
      <c r="T399" s="510"/>
      <c r="U399" s="510"/>
      <c r="V399" s="510"/>
      <c r="W399" s="510"/>
      <c r="X399" s="510"/>
      <c r="Y399" s="510"/>
      <c r="Z399" s="510"/>
      <c r="AA399" s="510"/>
      <c r="AB399" s="510"/>
      <c r="AC399" s="510"/>
      <c r="AD399" s="510"/>
      <c r="AE399" s="510"/>
      <c r="AF399" s="510"/>
      <c r="AG399" s="510"/>
      <c r="AH399" s="510"/>
      <c r="AI399" s="510"/>
      <c r="AJ399" s="510"/>
      <c r="AK399" s="510"/>
      <c r="AL399" s="510"/>
      <c r="AM399" s="510">
        <v>1</v>
      </c>
      <c r="AN399" s="510"/>
      <c r="AO399" s="510"/>
      <c r="AP399" s="510"/>
      <c r="AQ399" s="510"/>
      <c r="AR399" s="510"/>
      <c r="AS399" s="510"/>
      <c r="AT399" s="510">
        <v>5</v>
      </c>
      <c r="AU399" s="510"/>
      <c r="AV399" s="510"/>
      <c r="AW399" s="510"/>
      <c r="AX399" s="510"/>
      <c r="AY399" s="510"/>
      <c r="AZ399" s="510"/>
      <c r="BA399" s="510"/>
      <c r="BB399" s="510"/>
      <c r="BC399" s="510"/>
      <c r="BD399" s="510"/>
      <c r="BE399" s="510"/>
      <c r="BF399" s="511">
        <v>6</v>
      </c>
    </row>
    <row r="400" spans="1:58" x14ac:dyDescent="0.25">
      <c r="A400" s="508" t="s">
        <v>113</v>
      </c>
      <c r="B400" s="509" t="s">
        <v>125</v>
      </c>
      <c r="C400" s="510"/>
      <c r="D400" s="510"/>
      <c r="E400" s="510"/>
      <c r="F400" s="510"/>
      <c r="G400" s="510"/>
      <c r="H400" s="510"/>
      <c r="I400" s="510"/>
      <c r="J400" s="510"/>
      <c r="K400" s="510"/>
      <c r="L400" s="510"/>
      <c r="M400" s="510"/>
      <c r="N400" s="510"/>
      <c r="O400" s="510"/>
      <c r="P400" s="510"/>
      <c r="Q400" s="510"/>
      <c r="R400" s="510"/>
      <c r="S400" s="510"/>
      <c r="T400" s="510"/>
      <c r="U400" s="510"/>
      <c r="V400" s="510"/>
      <c r="W400" s="510"/>
      <c r="X400" s="510"/>
      <c r="Y400" s="510"/>
      <c r="Z400" s="510"/>
      <c r="AA400" s="510"/>
      <c r="AB400" s="510"/>
      <c r="AC400" s="510"/>
      <c r="AD400" s="510"/>
      <c r="AE400" s="510"/>
      <c r="AF400" s="510"/>
      <c r="AG400" s="510"/>
      <c r="AH400" s="510"/>
      <c r="AI400" s="510"/>
      <c r="AJ400" s="510"/>
      <c r="AK400" s="510"/>
      <c r="AL400" s="510"/>
      <c r="AM400" s="510">
        <v>1</v>
      </c>
      <c r="AN400" s="510"/>
      <c r="AO400" s="510"/>
      <c r="AP400" s="510"/>
      <c r="AQ400" s="510"/>
      <c r="AR400" s="510"/>
      <c r="AS400" s="510"/>
      <c r="AT400" s="510">
        <v>2</v>
      </c>
      <c r="AU400" s="510"/>
      <c r="AV400" s="510"/>
      <c r="AW400" s="510"/>
      <c r="AX400" s="510"/>
      <c r="AY400" s="510"/>
      <c r="AZ400" s="510"/>
      <c r="BA400" s="510"/>
      <c r="BB400" s="510"/>
      <c r="BC400" s="510"/>
      <c r="BD400" s="510"/>
      <c r="BE400" s="510"/>
      <c r="BF400" s="511">
        <v>3</v>
      </c>
    </row>
    <row r="401" spans="1:58" s="434" customFormat="1" x14ac:dyDescent="0.25">
      <c r="A401" s="1701" t="s">
        <v>977</v>
      </c>
      <c r="B401" s="1702"/>
      <c r="C401" s="444">
        <v>0</v>
      </c>
      <c r="D401" s="444">
        <v>0</v>
      </c>
      <c r="E401" s="444">
        <v>0</v>
      </c>
      <c r="F401" s="444">
        <v>0</v>
      </c>
      <c r="G401" s="444">
        <v>0</v>
      </c>
      <c r="H401" s="444">
        <v>0</v>
      </c>
      <c r="I401" s="444">
        <v>0</v>
      </c>
      <c r="J401" s="444">
        <v>0</v>
      </c>
      <c r="K401" s="444">
        <v>0</v>
      </c>
      <c r="L401" s="444">
        <v>0</v>
      </c>
      <c r="M401" s="444">
        <v>0</v>
      </c>
      <c r="N401" s="444">
        <v>0</v>
      </c>
      <c r="O401" s="444">
        <v>0</v>
      </c>
      <c r="P401" s="444">
        <v>0</v>
      </c>
      <c r="Q401" s="444">
        <v>0</v>
      </c>
      <c r="R401" s="444">
        <v>0</v>
      </c>
      <c r="S401" s="444">
        <v>0</v>
      </c>
      <c r="T401" s="444">
        <v>0</v>
      </c>
      <c r="U401" s="444">
        <v>0</v>
      </c>
      <c r="V401" s="444">
        <v>0</v>
      </c>
      <c r="W401" s="444">
        <v>0</v>
      </c>
      <c r="X401" s="444">
        <v>0</v>
      </c>
      <c r="Y401" s="444">
        <v>0</v>
      </c>
      <c r="Z401" s="444">
        <v>0</v>
      </c>
      <c r="AA401" s="444">
        <v>0</v>
      </c>
      <c r="AB401" s="444">
        <v>0</v>
      </c>
      <c r="AC401" s="444">
        <v>0</v>
      </c>
      <c r="AD401" s="444">
        <v>0</v>
      </c>
      <c r="AE401" s="444">
        <v>0</v>
      </c>
      <c r="AF401" s="444">
        <v>0</v>
      </c>
      <c r="AG401" s="444">
        <v>0</v>
      </c>
      <c r="AH401" s="444">
        <v>0</v>
      </c>
      <c r="AI401" s="444">
        <v>0</v>
      </c>
      <c r="AJ401" s="444">
        <v>0</v>
      </c>
      <c r="AK401" s="444">
        <v>0</v>
      </c>
      <c r="AL401" s="444">
        <v>0</v>
      </c>
      <c r="AM401" s="444">
        <v>6</v>
      </c>
      <c r="AN401" s="444">
        <v>0</v>
      </c>
      <c r="AO401" s="444">
        <v>0</v>
      </c>
      <c r="AP401" s="444">
        <v>0</v>
      </c>
      <c r="AQ401" s="444">
        <v>0</v>
      </c>
      <c r="AR401" s="444">
        <v>0</v>
      </c>
      <c r="AS401" s="444">
        <v>0</v>
      </c>
      <c r="AT401" s="444">
        <v>36</v>
      </c>
      <c r="AU401" s="444">
        <v>0</v>
      </c>
      <c r="AV401" s="444">
        <v>0</v>
      </c>
      <c r="AW401" s="444">
        <v>0</v>
      </c>
      <c r="AX401" s="444">
        <v>0</v>
      </c>
      <c r="AY401" s="444">
        <v>0</v>
      </c>
      <c r="AZ401" s="444">
        <v>0</v>
      </c>
      <c r="BA401" s="444">
        <v>0</v>
      </c>
      <c r="BB401" s="444">
        <v>0</v>
      </c>
      <c r="BC401" s="444">
        <v>0</v>
      </c>
      <c r="BD401" s="444">
        <v>0</v>
      </c>
      <c r="BE401" s="444">
        <v>0</v>
      </c>
      <c r="BF401" s="444">
        <v>42</v>
      </c>
    </row>
    <row r="402" spans="1:58" x14ac:dyDescent="0.25">
      <c r="A402" s="508" t="s">
        <v>113</v>
      </c>
      <c r="B402" s="509" t="s">
        <v>22</v>
      </c>
      <c r="C402" s="510"/>
      <c r="D402" s="510"/>
      <c r="E402" s="510"/>
      <c r="F402" s="510"/>
      <c r="G402" s="510"/>
      <c r="H402" s="510"/>
      <c r="I402" s="510"/>
      <c r="J402" s="510"/>
      <c r="K402" s="510"/>
      <c r="L402" s="510"/>
      <c r="M402" s="510"/>
      <c r="N402" s="510"/>
      <c r="O402" s="510"/>
      <c r="P402" s="510">
        <v>1</v>
      </c>
      <c r="Q402" s="510"/>
      <c r="R402" s="510"/>
      <c r="S402" s="510"/>
      <c r="T402" s="510"/>
      <c r="U402" s="510"/>
      <c r="V402" s="510"/>
      <c r="W402" s="510"/>
      <c r="X402" s="510"/>
      <c r="Y402" s="510"/>
      <c r="Z402" s="510">
        <v>1</v>
      </c>
      <c r="AA402" s="510">
        <v>1</v>
      </c>
      <c r="AB402" s="510"/>
      <c r="AC402" s="510"/>
      <c r="AD402" s="510"/>
      <c r="AE402" s="510"/>
      <c r="AF402" s="510"/>
      <c r="AG402" s="510"/>
      <c r="AH402" s="510"/>
      <c r="AI402" s="510"/>
      <c r="AJ402" s="510"/>
      <c r="AK402" s="510"/>
      <c r="AL402" s="510"/>
      <c r="AM402" s="510"/>
      <c r="AN402" s="510">
        <v>1</v>
      </c>
      <c r="AO402" s="510"/>
      <c r="AP402" s="510"/>
      <c r="AQ402" s="510"/>
      <c r="AR402" s="510"/>
      <c r="AS402" s="510"/>
      <c r="AT402" s="510"/>
      <c r="AU402" s="510">
        <v>2</v>
      </c>
      <c r="AV402" s="510"/>
      <c r="AW402" s="510"/>
      <c r="AX402" s="510"/>
      <c r="AY402" s="510"/>
      <c r="AZ402" s="510"/>
      <c r="BA402" s="510"/>
      <c r="BB402" s="510">
        <v>1</v>
      </c>
      <c r="BC402" s="510"/>
      <c r="BD402" s="510"/>
      <c r="BE402" s="510"/>
      <c r="BF402" s="511">
        <v>7</v>
      </c>
    </row>
    <row r="403" spans="1:58" s="434" customFormat="1" x14ac:dyDescent="0.25">
      <c r="A403" s="1701" t="s">
        <v>978</v>
      </c>
      <c r="B403" s="1702"/>
      <c r="C403" s="444">
        <v>0</v>
      </c>
      <c r="D403" s="444">
        <v>0</v>
      </c>
      <c r="E403" s="444">
        <v>0</v>
      </c>
      <c r="F403" s="444">
        <v>0</v>
      </c>
      <c r="G403" s="444">
        <v>0</v>
      </c>
      <c r="H403" s="444">
        <v>0</v>
      </c>
      <c r="I403" s="444">
        <v>0</v>
      </c>
      <c r="J403" s="444">
        <v>0</v>
      </c>
      <c r="K403" s="444">
        <v>0</v>
      </c>
      <c r="L403" s="444">
        <v>0</v>
      </c>
      <c r="M403" s="444">
        <v>0</v>
      </c>
      <c r="N403" s="444">
        <v>0</v>
      </c>
      <c r="O403" s="444">
        <v>0</v>
      </c>
      <c r="P403" s="444">
        <v>1</v>
      </c>
      <c r="Q403" s="444">
        <v>0</v>
      </c>
      <c r="R403" s="444">
        <v>0</v>
      </c>
      <c r="S403" s="444">
        <v>0</v>
      </c>
      <c r="T403" s="444">
        <v>0</v>
      </c>
      <c r="U403" s="444">
        <v>0</v>
      </c>
      <c r="V403" s="444">
        <v>0</v>
      </c>
      <c r="W403" s="444">
        <v>0</v>
      </c>
      <c r="X403" s="444">
        <v>0</v>
      </c>
      <c r="Y403" s="444">
        <v>0</v>
      </c>
      <c r="Z403" s="444">
        <v>1</v>
      </c>
      <c r="AA403" s="444">
        <v>1</v>
      </c>
      <c r="AB403" s="444">
        <v>0</v>
      </c>
      <c r="AC403" s="444">
        <v>0</v>
      </c>
      <c r="AD403" s="444">
        <v>0</v>
      </c>
      <c r="AE403" s="444">
        <v>0</v>
      </c>
      <c r="AF403" s="444">
        <v>0</v>
      </c>
      <c r="AG403" s="444">
        <v>0</v>
      </c>
      <c r="AH403" s="444">
        <v>0</v>
      </c>
      <c r="AI403" s="444">
        <v>0</v>
      </c>
      <c r="AJ403" s="444">
        <v>0</v>
      </c>
      <c r="AK403" s="444">
        <v>0</v>
      </c>
      <c r="AL403" s="444">
        <v>0</v>
      </c>
      <c r="AM403" s="444">
        <v>0</v>
      </c>
      <c r="AN403" s="444">
        <v>1</v>
      </c>
      <c r="AO403" s="444">
        <v>0</v>
      </c>
      <c r="AP403" s="444">
        <v>0</v>
      </c>
      <c r="AQ403" s="444">
        <v>0</v>
      </c>
      <c r="AR403" s="444">
        <v>0</v>
      </c>
      <c r="AS403" s="444">
        <v>0</v>
      </c>
      <c r="AT403" s="444">
        <v>0</v>
      </c>
      <c r="AU403" s="444">
        <v>2</v>
      </c>
      <c r="AV403" s="444">
        <v>0</v>
      </c>
      <c r="AW403" s="444">
        <v>0</v>
      </c>
      <c r="AX403" s="444">
        <v>0</v>
      </c>
      <c r="AY403" s="444">
        <v>0</v>
      </c>
      <c r="AZ403" s="444">
        <v>0</v>
      </c>
      <c r="BA403" s="444">
        <v>0</v>
      </c>
      <c r="BB403" s="444">
        <v>1</v>
      </c>
      <c r="BC403" s="444">
        <v>0</v>
      </c>
      <c r="BD403" s="444">
        <v>0</v>
      </c>
      <c r="BE403" s="444">
        <v>0</v>
      </c>
      <c r="BF403" s="444">
        <v>7</v>
      </c>
    </row>
    <row r="404" spans="1:58" x14ac:dyDescent="0.25">
      <c r="A404" s="508" t="s">
        <v>113</v>
      </c>
      <c r="B404" s="509" t="s">
        <v>131</v>
      </c>
      <c r="C404" s="510"/>
      <c r="D404" s="510"/>
      <c r="E404" s="510"/>
      <c r="F404" s="510">
        <v>1</v>
      </c>
      <c r="G404" s="510">
        <v>1</v>
      </c>
      <c r="H404" s="510"/>
      <c r="I404" s="510"/>
      <c r="J404" s="510"/>
      <c r="K404" s="510"/>
      <c r="L404" s="510">
        <v>1</v>
      </c>
      <c r="M404" s="510"/>
      <c r="N404" s="510"/>
      <c r="O404" s="510"/>
      <c r="P404" s="510">
        <v>1</v>
      </c>
      <c r="Q404" s="510"/>
      <c r="R404" s="510"/>
      <c r="S404" s="510"/>
      <c r="T404" s="510"/>
      <c r="U404" s="510">
        <v>1</v>
      </c>
      <c r="V404" s="510"/>
      <c r="W404" s="510"/>
      <c r="X404" s="510"/>
      <c r="Y404" s="510"/>
      <c r="Z404" s="510">
        <v>2</v>
      </c>
      <c r="AA404" s="510"/>
      <c r="AB404" s="510"/>
      <c r="AC404" s="510"/>
      <c r="AD404" s="510"/>
      <c r="AE404" s="510"/>
      <c r="AF404" s="510"/>
      <c r="AG404" s="510"/>
      <c r="AH404" s="510"/>
      <c r="AI404" s="510"/>
      <c r="AJ404" s="510"/>
      <c r="AK404" s="510"/>
      <c r="AL404" s="510"/>
      <c r="AM404" s="510"/>
      <c r="AN404" s="510"/>
      <c r="AO404" s="510"/>
      <c r="AP404" s="510">
        <v>1</v>
      </c>
      <c r="AQ404" s="510"/>
      <c r="AR404" s="510"/>
      <c r="AS404" s="510"/>
      <c r="AT404" s="510"/>
      <c r="AU404" s="510">
        <v>2</v>
      </c>
      <c r="AV404" s="510"/>
      <c r="AW404" s="510"/>
      <c r="AX404" s="510">
        <v>1</v>
      </c>
      <c r="AY404" s="510"/>
      <c r="AZ404" s="510"/>
      <c r="BA404" s="510"/>
      <c r="BB404" s="510">
        <v>2</v>
      </c>
      <c r="BC404" s="510"/>
      <c r="BD404" s="510"/>
      <c r="BE404" s="510"/>
      <c r="BF404" s="511">
        <v>13</v>
      </c>
    </row>
    <row r="405" spans="1:58" x14ac:dyDescent="0.25">
      <c r="A405" s="508" t="s">
        <v>113</v>
      </c>
      <c r="B405" s="509" t="s">
        <v>130</v>
      </c>
      <c r="C405" s="510"/>
      <c r="D405" s="510"/>
      <c r="E405" s="510"/>
      <c r="F405" s="510"/>
      <c r="G405" s="510"/>
      <c r="H405" s="510"/>
      <c r="I405" s="510"/>
      <c r="J405" s="510"/>
      <c r="K405" s="510"/>
      <c r="L405" s="510"/>
      <c r="M405" s="510"/>
      <c r="N405" s="510"/>
      <c r="O405" s="510"/>
      <c r="P405" s="510">
        <v>1</v>
      </c>
      <c r="Q405" s="510"/>
      <c r="R405" s="510"/>
      <c r="S405" s="510"/>
      <c r="T405" s="510"/>
      <c r="U405" s="510"/>
      <c r="V405" s="510"/>
      <c r="W405" s="510"/>
      <c r="X405" s="510"/>
      <c r="Y405" s="510"/>
      <c r="Z405" s="510">
        <v>1</v>
      </c>
      <c r="AA405" s="510">
        <v>1</v>
      </c>
      <c r="AB405" s="510"/>
      <c r="AC405" s="510"/>
      <c r="AD405" s="510"/>
      <c r="AE405" s="510"/>
      <c r="AF405" s="510"/>
      <c r="AG405" s="510"/>
      <c r="AH405" s="510"/>
      <c r="AI405" s="510"/>
      <c r="AJ405" s="510"/>
      <c r="AK405" s="510"/>
      <c r="AL405" s="510"/>
      <c r="AM405" s="510"/>
      <c r="AN405" s="510"/>
      <c r="AO405" s="510"/>
      <c r="AP405" s="510"/>
      <c r="AQ405" s="510"/>
      <c r="AR405" s="510"/>
      <c r="AS405" s="510"/>
      <c r="AT405" s="510"/>
      <c r="AU405" s="510">
        <v>1</v>
      </c>
      <c r="AV405" s="510"/>
      <c r="AW405" s="510"/>
      <c r="AX405" s="510">
        <v>1</v>
      </c>
      <c r="AY405" s="510"/>
      <c r="AZ405" s="510"/>
      <c r="BA405" s="510"/>
      <c r="BB405" s="510">
        <v>1</v>
      </c>
      <c r="BC405" s="510"/>
      <c r="BD405" s="510"/>
      <c r="BE405" s="510"/>
      <c r="BF405" s="511">
        <v>6</v>
      </c>
    </row>
    <row r="406" spans="1:58" x14ac:dyDescent="0.25">
      <c r="A406" s="508" t="s">
        <v>113</v>
      </c>
      <c r="B406" s="509" t="s">
        <v>129</v>
      </c>
      <c r="C406" s="510"/>
      <c r="D406" s="510"/>
      <c r="E406" s="510"/>
      <c r="F406" s="510"/>
      <c r="G406" s="510"/>
      <c r="H406" s="510"/>
      <c r="I406" s="510"/>
      <c r="J406" s="510"/>
      <c r="K406" s="510"/>
      <c r="L406" s="510">
        <v>1</v>
      </c>
      <c r="M406" s="510"/>
      <c r="N406" s="510"/>
      <c r="O406" s="510"/>
      <c r="P406" s="510">
        <v>1</v>
      </c>
      <c r="Q406" s="510"/>
      <c r="R406" s="510"/>
      <c r="S406" s="510"/>
      <c r="T406" s="510"/>
      <c r="U406" s="510"/>
      <c r="V406" s="510"/>
      <c r="W406" s="510"/>
      <c r="X406" s="510"/>
      <c r="Y406" s="510"/>
      <c r="Z406" s="510">
        <v>1</v>
      </c>
      <c r="AA406" s="510">
        <v>1</v>
      </c>
      <c r="AB406" s="510"/>
      <c r="AC406" s="510"/>
      <c r="AD406" s="510"/>
      <c r="AE406" s="510"/>
      <c r="AF406" s="510"/>
      <c r="AG406" s="510"/>
      <c r="AH406" s="510"/>
      <c r="AI406" s="510"/>
      <c r="AJ406" s="510"/>
      <c r="AK406" s="510"/>
      <c r="AL406" s="510"/>
      <c r="AM406" s="510">
        <v>1</v>
      </c>
      <c r="AN406" s="510"/>
      <c r="AO406" s="510"/>
      <c r="AP406" s="510"/>
      <c r="AQ406" s="510"/>
      <c r="AR406" s="510"/>
      <c r="AS406" s="510"/>
      <c r="AT406" s="510"/>
      <c r="AU406" s="510"/>
      <c r="AV406" s="510"/>
      <c r="AW406" s="510"/>
      <c r="AX406" s="510">
        <v>1</v>
      </c>
      <c r="AY406" s="510"/>
      <c r="AZ406" s="510"/>
      <c r="BA406" s="510"/>
      <c r="BB406" s="510">
        <v>2</v>
      </c>
      <c r="BC406" s="510"/>
      <c r="BD406" s="510"/>
      <c r="BE406" s="510"/>
      <c r="BF406" s="511">
        <v>8</v>
      </c>
    </row>
    <row r="407" spans="1:58" x14ac:dyDescent="0.25">
      <c r="A407" s="508" t="s">
        <v>113</v>
      </c>
      <c r="B407" s="509" t="s">
        <v>128</v>
      </c>
      <c r="C407" s="510"/>
      <c r="D407" s="510"/>
      <c r="E407" s="510"/>
      <c r="F407" s="510">
        <v>1</v>
      </c>
      <c r="G407" s="510">
        <v>1</v>
      </c>
      <c r="H407" s="510"/>
      <c r="I407" s="510"/>
      <c r="J407" s="510"/>
      <c r="K407" s="510"/>
      <c r="L407" s="510">
        <v>1</v>
      </c>
      <c r="M407" s="510"/>
      <c r="N407" s="510"/>
      <c r="O407" s="510"/>
      <c r="P407" s="510">
        <v>2</v>
      </c>
      <c r="Q407" s="510"/>
      <c r="R407" s="510"/>
      <c r="S407" s="510"/>
      <c r="T407" s="510"/>
      <c r="U407" s="510"/>
      <c r="V407" s="510"/>
      <c r="W407" s="510"/>
      <c r="X407" s="510"/>
      <c r="Y407" s="510"/>
      <c r="Z407" s="510">
        <v>2</v>
      </c>
      <c r="AA407" s="510">
        <v>2</v>
      </c>
      <c r="AB407" s="510"/>
      <c r="AC407" s="510"/>
      <c r="AD407" s="510"/>
      <c r="AE407" s="510"/>
      <c r="AF407" s="510"/>
      <c r="AG407" s="510"/>
      <c r="AH407" s="510"/>
      <c r="AI407" s="510"/>
      <c r="AJ407" s="510"/>
      <c r="AK407" s="510"/>
      <c r="AL407" s="510">
        <v>1</v>
      </c>
      <c r="AM407" s="510"/>
      <c r="AN407" s="510"/>
      <c r="AO407" s="510"/>
      <c r="AP407" s="510"/>
      <c r="AQ407" s="510"/>
      <c r="AR407" s="510"/>
      <c r="AS407" s="510"/>
      <c r="AT407" s="510"/>
      <c r="AU407" s="510">
        <v>1</v>
      </c>
      <c r="AV407" s="510"/>
      <c r="AW407" s="510"/>
      <c r="AX407" s="510">
        <v>2</v>
      </c>
      <c r="AY407" s="510"/>
      <c r="AZ407" s="510"/>
      <c r="BA407" s="510"/>
      <c r="BB407" s="510">
        <v>3</v>
      </c>
      <c r="BC407" s="510"/>
      <c r="BD407" s="510"/>
      <c r="BE407" s="510"/>
      <c r="BF407" s="511">
        <v>16</v>
      </c>
    </row>
    <row r="408" spans="1:58" s="434" customFormat="1" x14ac:dyDescent="0.25">
      <c r="A408" s="1701" t="s">
        <v>872</v>
      </c>
      <c r="B408" s="1702"/>
      <c r="C408" s="444">
        <v>0</v>
      </c>
      <c r="D408" s="444">
        <v>0</v>
      </c>
      <c r="E408" s="444">
        <v>0</v>
      </c>
      <c r="F408" s="444">
        <v>2</v>
      </c>
      <c r="G408" s="444">
        <v>2</v>
      </c>
      <c r="H408" s="444">
        <v>0</v>
      </c>
      <c r="I408" s="444">
        <v>0</v>
      </c>
      <c r="J408" s="444">
        <v>0</v>
      </c>
      <c r="K408" s="444">
        <v>0</v>
      </c>
      <c r="L408" s="444">
        <v>3</v>
      </c>
      <c r="M408" s="444">
        <v>0</v>
      </c>
      <c r="N408" s="444">
        <v>0</v>
      </c>
      <c r="O408" s="444">
        <v>0</v>
      </c>
      <c r="P408" s="444">
        <v>5</v>
      </c>
      <c r="Q408" s="444">
        <v>0</v>
      </c>
      <c r="R408" s="444">
        <v>0</v>
      </c>
      <c r="S408" s="444">
        <v>0</v>
      </c>
      <c r="T408" s="444">
        <v>0</v>
      </c>
      <c r="U408" s="444">
        <v>1</v>
      </c>
      <c r="V408" s="444">
        <v>0</v>
      </c>
      <c r="W408" s="444">
        <v>0</v>
      </c>
      <c r="X408" s="444">
        <v>0</v>
      </c>
      <c r="Y408" s="444">
        <v>0</v>
      </c>
      <c r="Z408" s="444">
        <v>6</v>
      </c>
      <c r="AA408" s="444">
        <v>4</v>
      </c>
      <c r="AB408" s="444">
        <v>0</v>
      </c>
      <c r="AC408" s="444">
        <v>0</v>
      </c>
      <c r="AD408" s="444">
        <v>0</v>
      </c>
      <c r="AE408" s="444">
        <v>0</v>
      </c>
      <c r="AF408" s="444">
        <v>0</v>
      </c>
      <c r="AG408" s="444">
        <v>0</v>
      </c>
      <c r="AH408" s="444">
        <v>0</v>
      </c>
      <c r="AI408" s="444">
        <v>0</v>
      </c>
      <c r="AJ408" s="444">
        <v>0</v>
      </c>
      <c r="AK408" s="444">
        <v>0</v>
      </c>
      <c r="AL408" s="444">
        <v>1</v>
      </c>
      <c r="AM408" s="444">
        <v>1</v>
      </c>
      <c r="AN408" s="444">
        <v>0</v>
      </c>
      <c r="AO408" s="444">
        <v>0</v>
      </c>
      <c r="AP408" s="444">
        <v>1</v>
      </c>
      <c r="AQ408" s="444">
        <v>0</v>
      </c>
      <c r="AR408" s="444">
        <v>0</v>
      </c>
      <c r="AS408" s="444">
        <v>0</v>
      </c>
      <c r="AT408" s="444">
        <v>0</v>
      </c>
      <c r="AU408" s="444">
        <v>4</v>
      </c>
      <c r="AV408" s="444">
        <v>0</v>
      </c>
      <c r="AW408" s="444">
        <v>0</v>
      </c>
      <c r="AX408" s="444">
        <v>5</v>
      </c>
      <c r="AY408" s="444">
        <v>0</v>
      </c>
      <c r="AZ408" s="444">
        <v>0</v>
      </c>
      <c r="BA408" s="444">
        <v>0</v>
      </c>
      <c r="BB408" s="444">
        <v>8</v>
      </c>
      <c r="BC408" s="444">
        <v>0</v>
      </c>
      <c r="BD408" s="444">
        <v>0</v>
      </c>
      <c r="BE408" s="444">
        <v>0</v>
      </c>
      <c r="BF408" s="444">
        <v>43</v>
      </c>
    </row>
    <row r="409" spans="1:58" x14ac:dyDescent="0.25">
      <c r="A409" s="508" t="s">
        <v>113</v>
      </c>
      <c r="B409" s="509" t="s">
        <v>114</v>
      </c>
      <c r="C409" s="510"/>
      <c r="D409" s="510"/>
      <c r="E409" s="510"/>
      <c r="F409" s="510"/>
      <c r="G409" s="510">
        <v>1</v>
      </c>
      <c r="H409" s="510"/>
      <c r="I409" s="510"/>
      <c r="J409" s="510"/>
      <c r="K409" s="510"/>
      <c r="L409" s="510"/>
      <c r="M409" s="510"/>
      <c r="N409" s="510"/>
      <c r="O409" s="510"/>
      <c r="P409" s="510">
        <v>1</v>
      </c>
      <c r="Q409" s="510"/>
      <c r="R409" s="510"/>
      <c r="S409" s="510"/>
      <c r="T409" s="510"/>
      <c r="U409" s="510"/>
      <c r="V409" s="510"/>
      <c r="W409" s="510"/>
      <c r="X409" s="510"/>
      <c r="Y409" s="510">
        <v>1</v>
      </c>
      <c r="Z409" s="510"/>
      <c r="AA409" s="510"/>
      <c r="AB409" s="510"/>
      <c r="AC409" s="510"/>
      <c r="AD409" s="510"/>
      <c r="AE409" s="510"/>
      <c r="AF409" s="510"/>
      <c r="AG409" s="510"/>
      <c r="AH409" s="510"/>
      <c r="AI409" s="510"/>
      <c r="AJ409" s="510"/>
      <c r="AK409" s="510"/>
      <c r="AL409" s="510">
        <v>1</v>
      </c>
      <c r="AM409" s="510"/>
      <c r="AN409" s="510"/>
      <c r="AO409" s="510"/>
      <c r="AP409" s="510"/>
      <c r="AQ409" s="510"/>
      <c r="AR409" s="510"/>
      <c r="AS409" s="510"/>
      <c r="AT409" s="510"/>
      <c r="AU409" s="510">
        <v>1</v>
      </c>
      <c r="AV409" s="510"/>
      <c r="AW409" s="510">
        <v>1</v>
      </c>
      <c r="AX409" s="510"/>
      <c r="AY409" s="510"/>
      <c r="AZ409" s="510"/>
      <c r="BA409" s="510"/>
      <c r="BB409" s="510">
        <v>2</v>
      </c>
      <c r="BC409" s="510"/>
      <c r="BD409" s="510"/>
      <c r="BE409" s="510"/>
      <c r="BF409" s="511">
        <v>8</v>
      </c>
    </row>
    <row r="410" spans="1:58" x14ac:dyDescent="0.25">
      <c r="A410" s="508" t="s">
        <v>113</v>
      </c>
      <c r="B410" s="509" t="s">
        <v>116</v>
      </c>
      <c r="C410" s="510"/>
      <c r="D410" s="510"/>
      <c r="E410" s="510"/>
      <c r="F410" s="510">
        <v>1</v>
      </c>
      <c r="G410" s="510"/>
      <c r="H410" s="510">
        <v>1</v>
      </c>
      <c r="I410" s="510"/>
      <c r="J410" s="510">
        <v>1</v>
      </c>
      <c r="K410" s="510"/>
      <c r="L410" s="510">
        <v>1</v>
      </c>
      <c r="M410" s="510"/>
      <c r="N410" s="510"/>
      <c r="O410" s="510">
        <v>1</v>
      </c>
      <c r="P410" s="510"/>
      <c r="Q410" s="510">
        <v>1</v>
      </c>
      <c r="R410" s="510"/>
      <c r="S410" s="510"/>
      <c r="T410" s="510"/>
      <c r="U410" s="510"/>
      <c r="V410" s="510"/>
      <c r="W410" s="510"/>
      <c r="X410" s="510">
        <v>1</v>
      </c>
      <c r="Y410" s="510"/>
      <c r="Z410" s="510"/>
      <c r="AA410" s="510">
        <v>1</v>
      </c>
      <c r="AB410" s="510"/>
      <c r="AC410" s="510">
        <v>1</v>
      </c>
      <c r="AD410" s="510"/>
      <c r="AE410" s="510"/>
      <c r="AF410" s="510"/>
      <c r="AG410" s="510">
        <v>2</v>
      </c>
      <c r="AH410" s="510"/>
      <c r="AI410" s="510"/>
      <c r="AJ410" s="510"/>
      <c r="AK410" s="510"/>
      <c r="AL410" s="510"/>
      <c r="AM410" s="510"/>
      <c r="AN410" s="510"/>
      <c r="AO410" s="510"/>
      <c r="AP410" s="510"/>
      <c r="AQ410" s="510"/>
      <c r="AR410" s="510"/>
      <c r="AS410" s="510"/>
      <c r="AT410" s="510"/>
      <c r="AU410" s="510"/>
      <c r="AV410" s="510"/>
      <c r="AW410" s="510">
        <v>1</v>
      </c>
      <c r="AX410" s="510"/>
      <c r="AY410" s="510"/>
      <c r="AZ410" s="510"/>
      <c r="BA410" s="510">
        <v>4</v>
      </c>
      <c r="BB410" s="510"/>
      <c r="BC410" s="510"/>
      <c r="BD410" s="510"/>
      <c r="BE410" s="510"/>
      <c r="BF410" s="511">
        <v>16</v>
      </c>
    </row>
    <row r="411" spans="1:58" s="434" customFormat="1" x14ac:dyDescent="0.25">
      <c r="A411" s="1701" t="s">
        <v>979</v>
      </c>
      <c r="B411" s="1702"/>
      <c r="C411" s="444">
        <v>0</v>
      </c>
      <c r="D411" s="444">
        <v>0</v>
      </c>
      <c r="E411" s="444">
        <v>0</v>
      </c>
      <c r="F411" s="444">
        <v>1</v>
      </c>
      <c r="G411" s="444">
        <v>1</v>
      </c>
      <c r="H411" s="444">
        <v>1</v>
      </c>
      <c r="I411" s="444">
        <v>0</v>
      </c>
      <c r="J411" s="444">
        <v>1</v>
      </c>
      <c r="K411" s="444">
        <v>0</v>
      </c>
      <c r="L411" s="444">
        <v>1</v>
      </c>
      <c r="M411" s="444">
        <v>0</v>
      </c>
      <c r="N411" s="444">
        <v>0</v>
      </c>
      <c r="O411" s="444">
        <v>1</v>
      </c>
      <c r="P411" s="444">
        <v>1</v>
      </c>
      <c r="Q411" s="444">
        <v>1</v>
      </c>
      <c r="R411" s="444">
        <v>0</v>
      </c>
      <c r="S411" s="444">
        <v>0</v>
      </c>
      <c r="T411" s="444">
        <v>0</v>
      </c>
      <c r="U411" s="444">
        <v>0</v>
      </c>
      <c r="V411" s="444">
        <v>0</v>
      </c>
      <c r="W411" s="444">
        <v>0</v>
      </c>
      <c r="X411" s="444">
        <v>1</v>
      </c>
      <c r="Y411" s="444">
        <v>1</v>
      </c>
      <c r="Z411" s="444">
        <v>0</v>
      </c>
      <c r="AA411" s="444">
        <v>1</v>
      </c>
      <c r="AB411" s="444">
        <v>0</v>
      </c>
      <c r="AC411" s="444">
        <v>1</v>
      </c>
      <c r="AD411" s="444">
        <v>0</v>
      </c>
      <c r="AE411" s="444">
        <v>0</v>
      </c>
      <c r="AF411" s="444">
        <v>0</v>
      </c>
      <c r="AG411" s="444">
        <v>2</v>
      </c>
      <c r="AH411" s="444">
        <v>0</v>
      </c>
      <c r="AI411" s="444">
        <v>0</v>
      </c>
      <c r="AJ411" s="444">
        <v>0</v>
      </c>
      <c r="AK411" s="444">
        <v>0</v>
      </c>
      <c r="AL411" s="444">
        <v>1</v>
      </c>
      <c r="AM411" s="444">
        <v>0</v>
      </c>
      <c r="AN411" s="444">
        <v>0</v>
      </c>
      <c r="AO411" s="444">
        <v>0</v>
      </c>
      <c r="AP411" s="444">
        <v>0</v>
      </c>
      <c r="AQ411" s="444">
        <v>0</v>
      </c>
      <c r="AR411" s="444">
        <v>0</v>
      </c>
      <c r="AS411" s="444">
        <v>0</v>
      </c>
      <c r="AT411" s="444">
        <v>0</v>
      </c>
      <c r="AU411" s="444">
        <v>1</v>
      </c>
      <c r="AV411" s="444">
        <v>0</v>
      </c>
      <c r="AW411" s="444">
        <v>2</v>
      </c>
      <c r="AX411" s="444">
        <v>0</v>
      </c>
      <c r="AY411" s="444">
        <v>0</v>
      </c>
      <c r="AZ411" s="444">
        <v>0</v>
      </c>
      <c r="BA411" s="444">
        <v>4</v>
      </c>
      <c r="BB411" s="444">
        <v>2</v>
      </c>
      <c r="BC411" s="444">
        <v>0</v>
      </c>
      <c r="BD411" s="444">
        <v>0</v>
      </c>
      <c r="BE411" s="444">
        <v>0</v>
      </c>
      <c r="BF411" s="444">
        <v>24</v>
      </c>
    </row>
    <row r="412" spans="1:58" x14ac:dyDescent="0.25">
      <c r="A412" s="508" t="s">
        <v>113</v>
      </c>
      <c r="B412" s="509" t="s">
        <v>115</v>
      </c>
      <c r="C412" s="510"/>
      <c r="D412" s="510"/>
      <c r="E412" s="510"/>
      <c r="F412" s="510"/>
      <c r="G412" s="510"/>
      <c r="H412" s="510">
        <v>1</v>
      </c>
      <c r="I412" s="510"/>
      <c r="J412" s="510">
        <v>1</v>
      </c>
      <c r="K412" s="510"/>
      <c r="L412" s="510"/>
      <c r="M412" s="510"/>
      <c r="N412" s="510"/>
      <c r="O412" s="510"/>
      <c r="P412" s="510"/>
      <c r="Q412" s="510"/>
      <c r="R412" s="510"/>
      <c r="S412" s="510"/>
      <c r="T412" s="510"/>
      <c r="U412" s="510"/>
      <c r="V412" s="510"/>
      <c r="W412" s="510"/>
      <c r="X412" s="510"/>
      <c r="Y412" s="510"/>
      <c r="Z412" s="510"/>
      <c r="AA412" s="510">
        <v>1</v>
      </c>
      <c r="AB412" s="510"/>
      <c r="AC412" s="510"/>
      <c r="AD412" s="510"/>
      <c r="AE412" s="510"/>
      <c r="AF412" s="510"/>
      <c r="AG412" s="510">
        <v>2</v>
      </c>
      <c r="AH412" s="510"/>
      <c r="AI412" s="510"/>
      <c r="AJ412" s="510"/>
      <c r="AK412" s="510"/>
      <c r="AL412" s="510"/>
      <c r="AM412" s="510"/>
      <c r="AN412" s="510"/>
      <c r="AO412" s="510"/>
      <c r="AP412" s="510"/>
      <c r="AQ412" s="510"/>
      <c r="AR412" s="510"/>
      <c r="AS412" s="510"/>
      <c r="AT412" s="510"/>
      <c r="AU412" s="510"/>
      <c r="AV412" s="510"/>
      <c r="AW412" s="510">
        <v>1</v>
      </c>
      <c r="AX412" s="510"/>
      <c r="AY412" s="510"/>
      <c r="AZ412" s="510"/>
      <c r="BA412" s="510">
        <v>2</v>
      </c>
      <c r="BB412" s="510"/>
      <c r="BC412" s="510"/>
      <c r="BD412" s="510"/>
      <c r="BE412" s="510"/>
      <c r="BF412" s="511">
        <v>8</v>
      </c>
    </row>
    <row r="413" spans="1:58" x14ac:dyDescent="0.25">
      <c r="A413" s="1701" t="s">
        <v>874</v>
      </c>
      <c r="B413" s="1702"/>
      <c r="C413" s="445">
        <v>0</v>
      </c>
      <c r="D413" s="445">
        <v>0</v>
      </c>
      <c r="E413" s="445">
        <v>0</v>
      </c>
      <c r="F413" s="445">
        <v>0</v>
      </c>
      <c r="G413" s="445">
        <v>0</v>
      </c>
      <c r="H413" s="445">
        <v>1</v>
      </c>
      <c r="I413" s="445">
        <v>0</v>
      </c>
      <c r="J413" s="445">
        <v>1</v>
      </c>
      <c r="K413" s="445">
        <v>0</v>
      </c>
      <c r="L413" s="445">
        <v>0</v>
      </c>
      <c r="M413" s="445">
        <v>0</v>
      </c>
      <c r="N413" s="445">
        <v>0</v>
      </c>
      <c r="O413" s="445">
        <v>0</v>
      </c>
      <c r="P413" s="445">
        <v>0</v>
      </c>
      <c r="Q413" s="445">
        <v>0</v>
      </c>
      <c r="R413" s="445">
        <v>0</v>
      </c>
      <c r="S413" s="445">
        <v>0</v>
      </c>
      <c r="T413" s="445">
        <v>0</v>
      </c>
      <c r="U413" s="445">
        <v>0</v>
      </c>
      <c r="V413" s="445">
        <v>0</v>
      </c>
      <c r="W413" s="445">
        <v>0</v>
      </c>
      <c r="X413" s="445">
        <v>0</v>
      </c>
      <c r="Y413" s="445">
        <v>0</v>
      </c>
      <c r="Z413" s="445">
        <v>0</v>
      </c>
      <c r="AA413" s="445">
        <v>1</v>
      </c>
      <c r="AB413" s="445">
        <v>0</v>
      </c>
      <c r="AC413" s="445">
        <v>0</v>
      </c>
      <c r="AD413" s="445">
        <v>0</v>
      </c>
      <c r="AE413" s="445">
        <v>0</v>
      </c>
      <c r="AF413" s="445">
        <v>0</v>
      </c>
      <c r="AG413" s="445">
        <v>2</v>
      </c>
      <c r="AH413" s="445">
        <v>0</v>
      </c>
      <c r="AI413" s="445">
        <v>0</v>
      </c>
      <c r="AJ413" s="445">
        <v>0</v>
      </c>
      <c r="AK413" s="445">
        <v>0</v>
      </c>
      <c r="AL413" s="445">
        <v>0</v>
      </c>
      <c r="AM413" s="445">
        <v>0</v>
      </c>
      <c r="AN413" s="445">
        <v>0</v>
      </c>
      <c r="AO413" s="445">
        <v>0</v>
      </c>
      <c r="AP413" s="445">
        <v>0</v>
      </c>
      <c r="AQ413" s="445">
        <v>0</v>
      </c>
      <c r="AR413" s="445">
        <v>0</v>
      </c>
      <c r="AS413" s="445">
        <v>0</v>
      </c>
      <c r="AT413" s="445">
        <v>0</v>
      </c>
      <c r="AU413" s="445">
        <v>0</v>
      </c>
      <c r="AV413" s="445">
        <v>0</v>
      </c>
      <c r="AW413" s="445">
        <v>1</v>
      </c>
      <c r="AX413" s="445">
        <v>0</v>
      </c>
      <c r="AY413" s="445">
        <v>0</v>
      </c>
      <c r="AZ413" s="445">
        <v>0</v>
      </c>
      <c r="BA413" s="445">
        <v>2</v>
      </c>
      <c r="BB413" s="445">
        <v>0</v>
      </c>
      <c r="BC413" s="445">
        <v>0</v>
      </c>
      <c r="BD413" s="445">
        <v>0</v>
      </c>
      <c r="BE413" s="445">
        <v>0</v>
      </c>
      <c r="BF413" s="445">
        <v>8</v>
      </c>
    </row>
    <row r="414" spans="1:58" s="435" customFormat="1" ht="15.75" x14ac:dyDescent="0.25">
      <c r="A414" s="1699" t="s">
        <v>471</v>
      </c>
      <c r="B414" s="1700"/>
      <c r="C414" s="446">
        <v>0</v>
      </c>
      <c r="D414" s="446">
        <v>0</v>
      </c>
      <c r="E414" s="446">
        <v>0</v>
      </c>
      <c r="F414" s="446">
        <v>3</v>
      </c>
      <c r="G414" s="446">
        <v>4</v>
      </c>
      <c r="H414" s="446">
        <v>2</v>
      </c>
      <c r="I414" s="446">
        <v>0</v>
      </c>
      <c r="J414" s="446">
        <v>2</v>
      </c>
      <c r="K414" s="446">
        <v>1</v>
      </c>
      <c r="L414" s="446">
        <v>4</v>
      </c>
      <c r="M414" s="446">
        <v>1</v>
      </c>
      <c r="N414" s="446">
        <v>0</v>
      </c>
      <c r="O414" s="446">
        <v>1</v>
      </c>
      <c r="P414" s="446">
        <v>7</v>
      </c>
      <c r="Q414" s="446">
        <v>1</v>
      </c>
      <c r="R414" s="446">
        <v>0</v>
      </c>
      <c r="S414" s="446">
        <v>0</v>
      </c>
      <c r="T414" s="446">
        <v>0</v>
      </c>
      <c r="U414" s="446">
        <v>1</v>
      </c>
      <c r="V414" s="446">
        <v>0</v>
      </c>
      <c r="W414" s="446">
        <v>0</v>
      </c>
      <c r="X414" s="446">
        <v>1</v>
      </c>
      <c r="Y414" s="446">
        <v>1</v>
      </c>
      <c r="Z414" s="446">
        <v>7</v>
      </c>
      <c r="AA414" s="446">
        <v>7</v>
      </c>
      <c r="AB414" s="446">
        <v>0</v>
      </c>
      <c r="AC414" s="446">
        <v>1</v>
      </c>
      <c r="AD414" s="446">
        <v>0</v>
      </c>
      <c r="AE414" s="446">
        <v>0</v>
      </c>
      <c r="AF414" s="446">
        <v>0</v>
      </c>
      <c r="AG414" s="446">
        <v>4</v>
      </c>
      <c r="AH414" s="446">
        <v>1</v>
      </c>
      <c r="AI414" s="446">
        <v>0</v>
      </c>
      <c r="AJ414" s="446">
        <v>0</v>
      </c>
      <c r="AK414" s="446">
        <v>0</v>
      </c>
      <c r="AL414" s="446">
        <v>2</v>
      </c>
      <c r="AM414" s="446">
        <v>10</v>
      </c>
      <c r="AN414" s="446">
        <v>1</v>
      </c>
      <c r="AO414" s="446">
        <v>0</v>
      </c>
      <c r="AP414" s="446">
        <v>1</v>
      </c>
      <c r="AQ414" s="446">
        <v>0</v>
      </c>
      <c r="AR414" s="446">
        <v>0</v>
      </c>
      <c r="AS414" s="446">
        <v>1</v>
      </c>
      <c r="AT414" s="446">
        <v>50</v>
      </c>
      <c r="AU414" s="446">
        <v>7</v>
      </c>
      <c r="AV414" s="446">
        <v>0</v>
      </c>
      <c r="AW414" s="446">
        <v>3</v>
      </c>
      <c r="AX414" s="446">
        <v>5</v>
      </c>
      <c r="AY414" s="446">
        <v>0</v>
      </c>
      <c r="AZ414" s="446">
        <v>0</v>
      </c>
      <c r="BA414" s="446">
        <v>7</v>
      </c>
      <c r="BB414" s="446">
        <v>11</v>
      </c>
      <c r="BC414" s="446">
        <v>0</v>
      </c>
      <c r="BD414" s="446">
        <v>0</v>
      </c>
      <c r="BE414" s="446">
        <v>0</v>
      </c>
      <c r="BF414" s="446">
        <v>147</v>
      </c>
    </row>
    <row r="415" spans="1:58" x14ac:dyDescent="0.25">
      <c r="A415" s="508" t="s">
        <v>349</v>
      </c>
      <c r="B415" s="509" t="s">
        <v>842</v>
      </c>
      <c r="C415" s="510"/>
      <c r="D415" s="510"/>
      <c r="E415" s="510"/>
      <c r="F415" s="510"/>
      <c r="G415" s="510"/>
      <c r="H415" s="510"/>
      <c r="I415" s="510"/>
      <c r="J415" s="510"/>
      <c r="K415" s="510">
        <v>1</v>
      </c>
      <c r="L415" s="510"/>
      <c r="M415" s="510"/>
      <c r="N415" s="510"/>
      <c r="O415" s="510"/>
      <c r="P415" s="510"/>
      <c r="Q415" s="510"/>
      <c r="R415" s="510"/>
      <c r="S415" s="510"/>
      <c r="T415" s="510">
        <v>1</v>
      </c>
      <c r="U415" s="510"/>
      <c r="V415" s="510"/>
      <c r="W415" s="510"/>
      <c r="X415" s="510"/>
      <c r="Y415" s="510"/>
      <c r="Z415" s="510"/>
      <c r="AA415" s="510"/>
      <c r="AB415" s="510"/>
      <c r="AC415" s="510"/>
      <c r="AD415" s="510"/>
      <c r="AE415" s="510"/>
      <c r="AF415" s="510"/>
      <c r="AG415" s="510"/>
      <c r="AH415" s="510"/>
      <c r="AI415" s="510"/>
      <c r="AJ415" s="510"/>
      <c r="AK415" s="510"/>
      <c r="AL415" s="510"/>
      <c r="AM415" s="510"/>
      <c r="AN415" s="510"/>
      <c r="AO415" s="510"/>
      <c r="AP415" s="510"/>
      <c r="AQ415" s="510"/>
      <c r="AR415" s="510"/>
      <c r="AS415" s="510"/>
      <c r="AT415" s="510">
        <v>4</v>
      </c>
      <c r="AU415" s="510"/>
      <c r="AV415" s="510"/>
      <c r="AW415" s="510"/>
      <c r="AX415" s="510"/>
      <c r="AY415" s="510"/>
      <c r="AZ415" s="510"/>
      <c r="BA415" s="510"/>
      <c r="BB415" s="510"/>
      <c r="BC415" s="510"/>
      <c r="BD415" s="510"/>
      <c r="BE415" s="510"/>
      <c r="BF415" s="511">
        <v>6</v>
      </c>
    </row>
    <row r="416" spans="1:58" x14ac:dyDescent="0.25">
      <c r="A416" s="508" t="s">
        <v>349</v>
      </c>
      <c r="B416" s="509" t="s">
        <v>960</v>
      </c>
      <c r="C416" s="510"/>
      <c r="D416" s="510"/>
      <c r="E416" s="510"/>
      <c r="F416" s="510"/>
      <c r="G416" s="510"/>
      <c r="H416" s="510"/>
      <c r="I416" s="510"/>
      <c r="J416" s="510"/>
      <c r="K416" s="510"/>
      <c r="L416" s="510"/>
      <c r="M416" s="510"/>
      <c r="N416" s="510"/>
      <c r="O416" s="510"/>
      <c r="P416" s="510"/>
      <c r="Q416" s="510"/>
      <c r="R416" s="510"/>
      <c r="S416" s="510"/>
      <c r="T416" s="510"/>
      <c r="U416" s="510"/>
      <c r="V416" s="510"/>
      <c r="W416" s="510"/>
      <c r="X416" s="510"/>
      <c r="Y416" s="510"/>
      <c r="Z416" s="510"/>
      <c r="AA416" s="510"/>
      <c r="AB416" s="510"/>
      <c r="AC416" s="510"/>
      <c r="AD416" s="510"/>
      <c r="AE416" s="510"/>
      <c r="AF416" s="510"/>
      <c r="AG416" s="510"/>
      <c r="AH416" s="510"/>
      <c r="AI416" s="510"/>
      <c r="AJ416" s="510"/>
      <c r="AK416" s="510"/>
      <c r="AL416" s="510"/>
      <c r="AM416" s="510"/>
      <c r="AN416" s="510"/>
      <c r="AO416" s="510"/>
      <c r="AP416" s="510"/>
      <c r="AQ416" s="510"/>
      <c r="AR416" s="510"/>
      <c r="AS416" s="510"/>
      <c r="AT416" s="510">
        <v>2</v>
      </c>
      <c r="AU416" s="510"/>
      <c r="AV416" s="510"/>
      <c r="AW416" s="510"/>
      <c r="AX416" s="510"/>
      <c r="AY416" s="510"/>
      <c r="AZ416" s="510"/>
      <c r="BA416" s="510"/>
      <c r="BB416" s="510"/>
      <c r="BC416" s="510"/>
      <c r="BD416" s="510"/>
      <c r="BE416" s="510"/>
      <c r="BF416" s="511">
        <v>2</v>
      </c>
    </row>
    <row r="417" spans="1:58" s="434" customFormat="1" x14ac:dyDescent="0.25">
      <c r="A417" s="1701" t="s">
        <v>980</v>
      </c>
      <c r="B417" s="1702"/>
      <c r="C417" s="444">
        <v>0</v>
      </c>
      <c r="D417" s="444">
        <v>0</v>
      </c>
      <c r="E417" s="444">
        <v>0</v>
      </c>
      <c r="F417" s="444">
        <v>0</v>
      </c>
      <c r="G417" s="444">
        <v>0</v>
      </c>
      <c r="H417" s="444">
        <v>0</v>
      </c>
      <c r="I417" s="444">
        <v>0</v>
      </c>
      <c r="J417" s="444">
        <v>0</v>
      </c>
      <c r="K417" s="444">
        <v>1</v>
      </c>
      <c r="L417" s="444">
        <v>0</v>
      </c>
      <c r="M417" s="444">
        <v>0</v>
      </c>
      <c r="N417" s="444">
        <v>0</v>
      </c>
      <c r="O417" s="444">
        <v>0</v>
      </c>
      <c r="P417" s="444">
        <v>0</v>
      </c>
      <c r="Q417" s="444">
        <v>0</v>
      </c>
      <c r="R417" s="444">
        <v>0</v>
      </c>
      <c r="S417" s="444">
        <v>0</v>
      </c>
      <c r="T417" s="444">
        <v>1</v>
      </c>
      <c r="U417" s="444">
        <v>0</v>
      </c>
      <c r="V417" s="444">
        <v>0</v>
      </c>
      <c r="W417" s="444">
        <v>0</v>
      </c>
      <c r="X417" s="444">
        <v>0</v>
      </c>
      <c r="Y417" s="444">
        <v>0</v>
      </c>
      <c r="Z417" s="444">
        <v>0</v>
      </c>
      <c r="AA417" s="444">
        <v>0</v>
      </c>
      <c r="AB417" s="444">
        <v>0</v>
      </c>
      <c r="AC417" s="444">
        <v>0</v>
      </c>
      <c r="AD417" s="444">
        <v>0</v>
      </c>
      <c r="AE417" s="444">
        <v>0</v>
      </c>
      <c r="AF417" s="444">
        <v>0</v>
      </c>
      <c r="AG417" s="444">
        <v>0</v>
      </c>
      <c r="AH417" s="444">
        <v>0</v>
      </c>
      <c r="AI417" s="444">
        <v>0</v>
      </c>
      <c r="AJ417" s="444">
        <v>0</v>
      </c>
      <c r="AK417" s="444">
        <v>0</v>
      </c>
      <c r="AL417" s="444">
        <v>0</v>
      </c>
      <c r="AM417" s="444">
        <v>0</v>
      </c>
      <c r="AN417" s="444">
        <v>0</v>
      </c>
      <c r="AO417" s="444">
        <v>0</v>
      </c>
      <c r="AP417" s="444">
        <v>0</v>
      </c>
      <c r="AQ417" s="444">
        <v>0</v>
      </c>
      <c r="AR417" s="444">
        <v>0</v>
      </c>
      <c r="AS417" s="444">
        <v>0</v>
      </c>
      <c r="AT417" s="444">
        <v>6</v>
      </c>
      <c r="AU417" s="444">
        <v>0</v>
      </c>
      <c r="AV417" s="444">
        <v>0</v>
      </c>
      <c r="AW417" s="444">
        <v>0</v>
      </c>
      <c r="AX417" s="444">
        <v>0</v>
      </c>
      <c r="AY417" s="444">
        <v>0</v>
      </c>
      <c r="AZ417" s="444">
        <v>0</v>
      </c>
      <c r="BA417" s="444">
        <v>0</v>
      </c>
      <c r="BB417" s="444">
        <v>0</v>
      </c>
      <c r="BC417" s="444">
        <v>0</v>
      </c>
      <c r="BD417" s="444">
        <v>0</v>
      </c>
      <c r="BE417" s="444">
        <v>0</v>
      </c>
      <c r="BF417" s="444">
        <v>8</v>
      </c>
    </row>
    <row r="418" spans="1:58" x14ac:dyDescent="0.25">
      <c r="A418" s="508" t="s">
        <v>349</v>
      </c>
      <c r="B418" s="509" t="s">
        <v>729</v>
      </c>
      <c r="C418" s="510"/>
      <c r="D418" s="510"/>
      <c r="E418" s="510"/>
      <c r="F418" s="510"/>
      <c r="G418" s="510"/>
      <c r="H418" s="510"/>
      <c r="I418" s="510"/>
      <c r="J418" s="510"/>
      <c r="K418" s="510"/>
      <c r="L418" s="510"/>
      <c r="M418" s="510"/>
      <c r="N418" s="510"/>
      <c r="O418" s="510"/>
      <c r="P418" s="510"/>
      <c r="Q418" s="510"/>
      <c r="R418" s="510"/>
      <c r="S418" s="510"/>
      <c r="T418" s="510"/>
      <c r="U418" s="510"/>
      <c r="V418" s="510"/>
      <c r="W418" s="510"/>
      <c r="X418" s="510"/>
      <c r="Y418" s="510"/>
      <c r="Z418" s="510"/>
      <c r="AA418" s="510"/>
      <c r="AB418" s="510"/>
      <c r="AC418" s="510"/>
      <c r="AD418" s="510"/>
      <c r="AE418" s="510"/>
      <c r="AF418" s="510"/>
      <c r="AG418" s="510"/>
      <c r="AH418" s="510"/>
      <c r="AI418" s="510"/>
      <c r="AJ418" s="510"/>
      <c r="AK418" s="510"/>
      <c r="AL418" s="510"/>
      <c r="AM418" s="510">
        <v>8</v>
      </c>
      <c r="AN418" s="510">
        <v>1</v>
      </c>
      <c r="AO418" s="510"/>
      <c r="AP418" s="510"/>
      <c r="AQ418" s="510"/>
      <c r="AR418" s="510"/>
      <c r="AS418" s="510"/>
      <c r="AT418" s="510"/>
      <c r="AU418" s="510"/>
      <c r="AV418" s="510"/>
      <c r="AW418" s="510"/>
      <c r="AX418" s="510"/>
      <c r="AY418" s="510"/>
      <c r="AZ418" s="510"/>
      <c r="BA418" s="510"/>
      <c r="BB418" s="510"/>
      <c r="BC418" s="510"/>
      <c r="BD418" s="510"/>
      <c r="BE418" s="510"/>
      <c r="BF418" s="511">
        <v>9</v>
      </c>
    </row>
    <row r="419" spans="1:58" s="434" customFormat="1" x14ac:dyDescent="0.25">
      <c r="A419" s="1701" t="s">
        <v>981</v>
      </c>
      <c r="B419" s="1702"/>
      <c r="C419" s="444">
        <v>0</v>
      </c>
      <c r="D419" s="444">
        <v>0</v>
      </c>
      <c r="E419" s="444">
        <v>0</v>
      </c>
      <c r="F419" s="444">
        <v>0</v>
      </c>
      <c r="G419" s="444">
        <v>0</v>
      </c>
      <c r="H419" s="444">
        <v>0</v>
      </c>
      <c r="I419" s="444">
        <v>0</v>
      </c>
      <c r="J419" s="444">
        <v>0</v>
      </c>
      <c r="K419" s="444">
        <v>0</v>
      </c>
      <c r="L419" s="444">
        <v>0</v>
      </c>
      <c r="M419" s="444">
        <v>0</v>
      </c>
      <c r="N419" s="444">
        <v>0</v>
      </c>
      <c r="O419" s="444">
        <v>0</v>
      </c>
      <c r="P419" s="444">
        <v>0</v>
      </c>
      <c r="Q419" s="444">
        <v>0</v>
      </c>
      <c r="R419" s="444">
        <v>0</v>
      </c>
      <c r="S419" s="444">
        <v>0</v>
      </c>
      <c r="T419" s="444">
        <v>0</v>
      </c>
      <c r="U419" s="444">
        <v>0</v>
      </c>
      <c r="V419" s="444">
        <v>0</v>
      </c>
      <c r="W419" s="444">
        <v>0</v>
      </c>
      <c r="X419" s="444">
        <v>0</v>
      </c>
      <c r="Y419" s="444">
        <v>0</v>
      </c>
      <c r="Z419" s="444">
        <v>0</v>
      </c>
      <c r="AA419" s="444">
        <v>0</v>
      </c>
      <c r="AB419" s="444">
        <v>0</v>
      </c>
      <c r="AC419" s="444">
        <v>0</v>
      </c>
      <c r="AD419" s="444">
        <v>0</v>
      </c>
      <c r="AE419" s="444">
        <v>0</v>
      </c>
      <c r="AF419" s="444">
        <v>0</v>
      </c>
      <c r="AG419" s="444">
        <v>0</v>
      </c>
      <c r="AH419" s="444">
        <v>0</v>
      </c>
      <c r="AI419" s="444">
        <v>0</v>
      </c>
      <c r="AJ419" s="444">
        <v>0</v>
      </c>
      <c r="AK419" s="444">
        <v>0</v>
      </c>
      <c r="AL419" s="444">
        <v>0</v>
      </c>
      <c r="AM419" s="444">
        <v>8</v>
      </c>
      <c r="AN419" s="444">
        <v>1</v>
      </c>
      <c r="AO419" s="444">
        <v>0</v>
      </c>
      <c r="AP419" s="444">
        <v>0</v>
      </c>
      <c r="AQ419" s="444">
        <v>0</v>
      </c>
      <c r="AR419" s="444">
        <v>0</v>
      </c>
      <c r="AS419" s="444">
        <v>0</v>
      </c>
      <c r="AT419" s="444">
        <v>0</v>
      </c>
      <c r="AU419" s="444">
        <v>0</v>
      </c>
      <c r="AV419" s="444">
        <v>0</v>
      </c>
      <c r="AW419" s="444">
        <v>0</v>
      </c>
      <c r="AX419" s="444">
        <v>0</v>
      </c>
      <c r="AY419" s="444">
        <v>0</v>
      </c>
      <c r="AZ419" s="444">
        <v>0</v>
      </c>
      <c r="BA419" s="444">
        <v>0</v>
      </c>
      <c r="BB419" s="444">
        <v>0</v>
      </c>
      <c r="BC419" s="444">
        <v>0</v>
      </c>
      <c r="BD419" s="444">
        <v>0</v>
      </c>
      <c r="BE419" s="444">
        <v>0</v>
      </c>
      <c r="BF419" s="444">
        <v>9</v>
      </c>
    </row>
    <row r="420" spans="1:58" x14ac:dyDescent="0.25">
      <c r="A420" s="508" t="s">
        <v>349</v>
      </c>
      <c r="B420" s="509" t="s">
        <v>357</v>
      </c>
      <c r="C420" s="510"/>
      <c r="D420" s="510"/>
      <c r="E420" s="510"/>
      <c r="F420" s="510"/>
      <c r="G420" s="510"/>
      <c r="H420" s="510"/>
      <c r="I420" s="510"/>
      <c r="J420" s="510"/>
      <c r="K420" s="510"/>
      <c r="L420" s="510"/>
      <c r="M420" s="510"/>
      <c r="N420" s="510"/>
      <c r="O420" s="510"/>
      <c r="P420" s="510"/>
      <c r="Q420" s="510"/>
      <c r="R420" s="510"/>
      <c r="S420" s="510"/>
      <c r="T420" s="510"/>
      <c r="U420" s="510"/>
      <c r="V420" s="510"/>
      <c r="W420" s="510"/>
      <c r="X420" s="510"/>
      <c r="Y420" s="510"/>
      <c r="Z420" s="510"/>
      <c r="AA420" s="510">
        <v>1</v>
      </c>
      <c r="AB420" s="510"/>
      <c r="AC420" s="510"/>
      <c r="AD420" s="510"/>
      <c r="AE420" s="510"/>
      <c r="AF420" s="510"/>
      <c r="AG420" s="510"/>
      <c r="AH420" s="510"/>
      <c r="AI420" s="510"/>
      <c r="AJ420" s="510"/>
      <c r="AK420" s="510"/>
      <c r="AL420" s="510"/>
      <c r="AM420" s="510">
        <v>2</v>
      </c>
      <c r="AN420" s="510"/>
      <c r="AO420" s="510"/>
      <c r="AP420" s="510"/>
      <c r="AQ420" s="510"/>
      <c r="AR420" s="510"/>
      <c r="AS420" s="510"/>
      <c r="AT420" s="510">
        <v>9</v>
      </c>
      <c r="AU420" s="510"/>
      <c r="AV420" s="510"/>
      <c r="AW420" s="510"/>
      <c r="AX420" s="510"/>
      <c r="AY420" s="510"/>
      <c r="AZ420" s="510"/>
      <c r="BA420" s="510"/>
      <c r="BB420" s="510"/>
      <c r="BC420" s="510"/>
      <c r="BD420" s="510"/>
      <c r="BE420" s="510"/>
      <c r="BF420" s="511">
        <v>12</v>
      </c>
    </row>
    <row r="421" spans="1:58" x14ac:dyDescent="0.25">
      <c r="A421" s="508" t="s">
        <v>349</v>
      </c>
      <c r="B421" s="509" t="s">
        <v>358</v>
      </c>
      <c r="C421" s="510"/>
      <c r="D421" s="510"/>
      <c r="E421" s="510"/>
      <c r="F421" s="510"/>
      <c r="G421" s="510"/>
      <c r="H421" s="510"/>
      <c r="I421" s="510"/>
      <c r="J421" s="510"/>
      <c r="K421" s="510"/>
      <c r="L421" s="510"/>
      <c r="M421" s="510"/>
      <c r="N421" s="510"/>
      <c r="O421" s="510"/>
      <c r="P421" s="510"/>
      <c r="Q421" s="510"/>
      <c r="R421" s="510"/>
      <c r="S421" s="510"/>
      <c r="T421" s="510"/>
      <c r="U421" s="510"/>
      <c r="V421" s="510"/>
      <c r="W421" s="510"/>
      <c r="X421" s="510"/>
      <c r="Y421" s="510"/>
      <c r="Z421" s="510"/>
      <c r="AA421" s="510"/>
      <c r="AB421" s="510"/>
      <c r="AC421" s="510"/>
      <c r="AD421" s="510"/>
      <c r="AE421" s="510"/>
      <c r="AF421" s="510"/>
      <c r="AG421" s="510"/>
      <c r="AH421" s="510"/>
      <c r="AI421" s="510"/>
      <c r="AJ421" s="510"/>
      <c r="AK421" s="510"/>
      <c r="AL421" s="510"/>
      <c r="AM421" s="510">
        <v>1</v>
      </c>
      <c r="AN421" s="510"/>
      <c r="AO421" s="510"/>
      <c r="AP421" s="510"/>
      <c r="AQ421" s="510"/>
      <c r="AR421" s="510"/>
      <c r="AS421" s="510"/>
      <c r="AT421" s="510">
        <v>7</v>
      </c>
      <c r="AU421" s="510"/>
      <c r="AV421" s="510"/>
      <c r="AW421" s="510"/>
      <c r="AX421" s="510"/>
      <c r="AY421" s="510"/>
      <c r="AZ421" s="510"/>
      <c r="BA421" s="510"/>
      <c r="BB421" s="510"/>
      <c r="BC421" s="510"/>
      <c r="BD421" s="510"/>
      <c r="BE421" s="510"/>
      <c r="BF421" s="511">
        <v>8</v>
      </c>
    </row>
    <row r="422" spans="1:58" x14ac:dyDescent="0.25">
      <c r="A422" s="508" t="s">
        <v>349</v>
      </c>
      <c r="B422" s="509" t="s">
        <v>359</v>
      </c>
      <c r="C422" s="510"/>
      <c r="D422" s="510"/>
      <c r="E422" s="510"/>
      <c r="F422" s="510"/>
      <c r="G422" s="510"/>
      <c r="H422" s="510"/>
      <c r="I422" s="510"/>
      <c r="J422" s="510"/>
      <c r="K422" s="510"/>
      <c r="L422" s="510">
        <v>1</v>
      </c>
      <c r="M422" s="510"/>
      <c r="N422" s="510"/>
      <c r="O422" s="510"/>
      <c r="P422" s="510"/>
      <c r="Q422" s="510"/>
      <c r="R422" s="510"/>
      <c r="S422" s="510"/>
      <c r="T422" s="510"/>
      <c r="U422" s="510"/>
      <c r="V422" s="510"/>
      <c r="W422" s="510"/>
      <c r="X422" s="510"/>
      <c r="Y422" s="510"/>
      <c r="Z422" s="510"/>
      <c r="AA422" s="510"/>
      <c r="AB422" s="510"/>
      <c r="AC422" s="510"/>
      <c r="AD422" s="510"/>
      <c r="AE422" s="510"/>
      <c r="AF422" s="510"/>
      <c r="AG422" s="510"/>
      <c r="AH422" s="510"/>
      <c r="AI422" s="510"/>
      <c r="AJ422" s="510"/>
      <c r="AK422" s="510"/>
      <c r="AL422" s="510"/>
      <c r="AM422" s="510">
        <v>4</v>
      </c>
      <c r="AN422" s="510">
        <v>1</v>
      </c>
      <c r="AO422" s="510"/>
      <c r="AP422" s="510">
        <v>2</v>
      </c>
      <c r="AQ422" s="510"/>
      <c r="AR422" s="510"/>
      <c r="AS422" s="510"/>
      <c r="AT422" s="510">
        <v>23</v>
      </c>
      <c r="AU422" s="510"/>
      <c r="AV422" s="510"/>
      <c r="AW422" s="510"/>
      <c r="AX422" s="510"/>
      <c r="AY422" s="510"/>
      <c r="AZ422" s="510"/>
      <c r="BA422" s="510"/>
      <c r="BB422" s="510"/>
      <c r="BC422" s="510"/>
      <c r="BD422" s="510"/>
      <c r="BE422" s="510"/>
      <c r="BF422" s="511">
        <v>31</v>
      </c>
    </row>
    <row r="423" spans="1:58" x14ac:dyDescent="0.25">
      <c r="A423" s="508" t="s">
        <v>349</v>
      </c>
      <c r="B423" s="509" t="s">
        <v>378</v>
      </c>
      <c r="C423" s="510"/>
      <c r="D423" s="510"/>
      <c r="E423" s="510"/>
      <c r="F423" s="510"/>
      <c r="G423" s="510"/>
      <c r="H423" s="510"/>
      <c r="I423" s="510"/>
      <c r="J423" s="510"/>
      <c r="K423" s="510"/>
      <c r="L423" s="510"/>
      <c r="M423" s="510"/>
      <c r="N423" s="510"/>
      <c r="O423" s="510"/>
      <c r="P423" s="510"/>
      <c r="Q423" s="510"/>
      <c r="R423" s="510"/>
      <c r="S423" s="510"/>
      <c r="T423" s="510"/>
      <c r="U423" s="510"/>
      <c r="V423" s="510"/>
      <c r="W423" s="510"/>
      <c r="X423" s="510"/>
      <c r="Y423" s="510"/>
      <c r="Z423" s="510"/>
      <c r="AA423" s="510"/>
      <c r="AB423" s="510"/>
      <c r="AC423" s="510"/>
      <c r="AD423" s="510"/>
      <c r="AE423" s="510"/>
      <c r="AF423" s="510"/>
      <c r="AG423" s="510"/>
      <c r="AH423" s="510"/>
      <c r="AI423" s="510"/>
      <c r="AJ423" s="510"/>
      <c r="AK423" s="510"/>
      <c r="AL423" s="510"/>
      <c r="AM423" s="510">
        <v>1</v>
      </c>
      <c r="AN423" s="510"/>
      <c r="AO423" s="510"/>
      <c r="AP423" s="510"/>
      <c r="AQ423" s="510"/>
      <c r="AR423" s="510"/>
      <c r="AS423" s="510"/>
      <c r="AT423" s="510">
        <v>5</v>
      </c>
      <c r="AU423" s="510"/>
      <c r="AV423" s="510"/>
      <c r="AW423" s="510"/>
      <c r="AX423" s="510"/>
      <c r="AY423" s="510"/>
      <c r="AZ423" s="510"/>
      <c r="BA423" s="510"/>
      <c r="BB423" s="510"/>
      <c r="BC423" s="510"/>
      <c r="BD423" s="510"/>
      <c r="BE423" s="510"/>
      <c r="BF423" s="511">
        <v>6</v>
      </c>
    </row>
    <row r="424" spans="1:58" x14ac:dyDescent="0.25">
      <c r="A424" s="508" t="s">
        <v>349</v>
      </c>
      <c r="B424" s="509" t="s">
        <v>377</v>
      </c>
      <c r="C424" s="510"/>
      <c r="D424" s="510"/>
      <c r="E424" s="510"/>
      <c r="F424" s="510"/>
      <c r="G424" s="510"/>
      <c r="H424" s="510"/>
      <c r="I424" s="510"/>
      <c r="J424" s="510"/>
      <c r="K424" s="510"/>
      <c r="L424" s="510"/>
      <c r="M424" s="510"/>
      <c r="N424" s="510"/>
      <c r="O424" s="510"/>
      <c r="P424" s="510"/>
      <c r="Q424" s="510"/>
      <c r="R424" s="510"/>
      <c r="S424" s="510"/>
      <c r="T424" s="510"/>
      <c r="U424" s="510"/>
      <c r="V424" s="510"/>
      <c r="W424" s="510"/>
      <c r="X424" s="510"/>
      <c r="Y424" s="510"/>
      <c r="Z424" s="510"/>
      <c r="AA424" s="510"/>
      <c r="AB424" s="510"/>
      <c r="AC424" s="510"/>
      <c r="AD424" s="510"/>
      <c r="AE424" s="510"/>
      <c r="AF424" s="510"/>
      <c r="AG424" s="510"/>
      <c r="AH424" s="510"/>
      <c r="AI424" s="510"/>
      <c r="AJ424" s="510"/>
      <c r="AK424" s="510"/>
      <c r="AL424" s="510"/>
      <c r="AM424" s="510">
        <v>2</v>
      </c>
      <c r="AN424" s="510"/>
      <c r="AO424" s="510"/>
      <c r="AP424" s="510"/>
      <c r="AQ424" s="510"/>
      <c r="AR424" s="510"/>
      <c r="AS424" s="510"/>
      <c r="AT424" s="510">
        <v>9</v>
      </c>
      <c r="AU424" s="510"/>
      <c r="AV424" s="510"/>
      <c r="AW424" s="510"/>
      <c r="AX424" s="510"/>
      <c r="AY424" s="510"/>
      <c r="AZ424" s="510"/>
      <c r="BA424" s="510"/>
      <c r="BB424" s="510"/>
      <c r="BC424" s="510"/>
      <c r="BD424" s="510"/>
      <c r="BE424" s="510"/>
      <c r="BF424" s="511">
        <v>11</v>
      </c>
    </row>
    <row r="425" spans="1:58" x14ac:dyDescent="0.25">
      <c r="A425" s="508" t="s">
        <v>349</v>
      </c>
      <c r="B425" s="509" t="s">
        <v>376</v>
      </c>
      <c r="C425" s="510"/>
      <c r="D425" s="510"/>
      <c r="E425" s="510"/>
      <c r="F425" s="510"/>
      <c r="G425" s="510"/>
      <c r="H425" s="510"/>
      <c r="I425" s="510"/>
      <c r="J425" s="510"/>
      <c r="K425" s="510"/>
      <c r="L425" s="510"/>
      <c r="M425" s="510"/>
      <c r="N425" s="510"/>
      <c r="O425" s="510"/>
      <c r="P425" s="510"/>
      <c r="Q425" s="510"/>
      <c r="R425" s="510"/>
      <c r="S425" s="510"/>
      <c r="T425" s="510"/>
      <c r="U425" s="510"/>
      <c r="V425" s="510"/>
      <c r="W425" s="510"/>
      <c r="X425" s="510"/>
      <c r="Y425" s="510"/>
      <c r="Z425" s="510"/>
      <c r="AA425" s="510"/>
      <c r="AB425" s="510"/>
      <c r="AC425" s="510"/>
      <c r="AD425" s="510"/>
      <c r="AE425" s="510"/>
      <c r="AF425" s="510"/>
      <c r="AG425" s="510"/>
      <c r="AH425" s="510"/>
      <c r="AI425" s="510"/>
      <c r="AJ425" s="510"/>
      <c r="AK425" s="510"/>
      <c r="AL425" s="510"/>
      <c r="AM425" s="510"/>
      <c r="AN425" s="510"/>
      <c r="AO425" s="510"/>
      <c r="AP425" s="510"/>
      <c r="AQ425" s="510"/>
      <c r="AR425" s="510"/>
      <c r="AS425" s="510"/>
      <c r="AT425" s="510">
        <v>4</v>
      </c>
      <c r="AU425" s="510"/>
      <c r="AV425" s="510"/>
      <c r="AW425" s="510"/>
      <c r="AX425" s="510"/>
      <c r="AY425" s="510"/>
      <c r="AZ425" s="510"/>
      <c r="BA425" s="510"/>
      <c r="BB425" s="510"/>
      <c r="BC425" s="510"/>
      <c r="BD425" s="510"/>
      <c r="BE425" s="510"/>
      <c r="BF425" s="511">
        <v>4</v>
      </c>
    </row>
    <row r="426" spans="1:58" s="434" customFormat="1" x14ac:dyDescent="0.25">
      <c r="A426" s="1701" t="s">
        <v>982</v>
      </c>
      <c r="B426" s="1702"/>
      <c r="C426" s="444">
        <v>0</v>
      </c>
      <c r="D426" s="444">
        <v>0</v>
      </c>
      <c r="E426" s="444">
        <v>0</v>
      </c>
      <c r="F426" s="444">
        <v>0</v>
      </c>
      <c r="G426" s="444">
        <v>0</v>
      </c>
      <c r="H426" s="444">
        <v>0</v>
      </c>
      <c r="I426" s="444">
        <v>0</v>
      </c>
      <c r="J426" s="444">
        <v>0</v>
      </c>
      <c r="K426" s="444">
        <v>0</v>
      </c>
      <c r="L426" s="444">
        <v>1</v>
      </c>
      <c r="M426" s="444">
        <v>0</v>
      </c>
      <c r="N426" s="444">
        <v>0</v>
      </c>
      <c r="O426" s="444">
        <v>0</v>
      </c>
      <c r="P426" s="444">
        <v>0</v>
      </c>
      <c r="Q426" s="444">
        <v>0</v>
      </c>
      <c r="R426" s="444">
        <v>0</v>
      </c>
      <c r="S426" s="444">
        <v>0</v>
      </c>
      <c r="T426" s="444">
        <v>0</v>
      </c>
      <c r="U426" s="444">
        <v>0</v>
      </c>
      <c r="V426" s="444">
        <v>0</v>
      </c>
      <c r="W426" s="444">
        <v>0</v>
      </c>
      <c r="X426" s="444">
        <v>0</v>
      </c>
      <c r="Y426" s="444">
        <v>0</v>
      </c>
      <c r="Z426" s="444">
        <v>0</v>
      </c>
      <c r="AA426" s="444">
        <v>1</v>
      </c>
      <c r="AB426" s="444">
        <v>0</v>
      </c>
      <c r="AC426" s="444">
        <v>0</v>
      </c>
      <c r="AD426" s="444">
        <v>0</v>
      </c>
      <c r="AE426" s="444">
        <v>0</v>
      </c>
      <c r="AF426" s="444">
        <v>0</v>
      </c>
      <c r="AG426" s="444">
        <v>0</v>
      </c>
      <c r="AH426" s="444">
        <v>0</v>
      </c>
      <c r="AI426" s="444">
        <v>0</v>
      </c>
      <c r="AJ426" s="444">
        <v>0</v>
      </c>
      <c r="AK426" s="444">
        <v>0</v>
      </c>
      <c r="AL426" s="444">
        <v>0</v>
      </c>
      <c r="AM426" s="444">
        <v>10</v>
      </c>
      <c r="AN426" s="444">
        <v>1</v>
      </c>
      <c r="AO426" s="444">
        <v>0</v>
      </c>
      <c r="AP426" s="444">
        <v>2</v>
      </c>
      <c r="AQ426" s="444">
        <v>0</v>
      </c>
      <c r="AR426" s="444">
        <v>0</v>
      </c>
      <c r="AS426" s="444">
        <v>0</v>
      </c>
      <c r="AT426" s="444">
        <v>57</v>
      </c>
      <c r="AU426" s="444">
        <v>0</v>
      </c>
      <c r="AV426" s="444">
        <v>0</v>
      </c>
      <c r="AW426" s="444">
        <v>0</v>
      </c>
      <c r="AX426" s="444">
        <v>0</v>
      </c>
      <c r="AY426" s="444">
        <v>0</v>
      </c>
      <c r="AZ426" s="444">
        <v>0</v>
      </c>
      <c r="BA426" s="444">
        <v>0</v>
      </c>
      <c r="BB426" s="444">
        <v>0</v>
      </c>
      <c r="BC426" s="444">
        <v>0</v>
      </c>
      <c r="BD426" s="444">
        <v>0</v>
      </c>
      <c r="BE426" s="444">
        <v>0</v>
      </c>
      <c r="BF426" s="444">
        <v>72</v>
      </c>
    </row>
    <row r="427" spans="1:58" x14ac:dyDescent="0.25">
      <c r="A427" s="508" t="s">
        <v>349</v>
      </c>
      <c r="B427" s="509" t="s">
        <v>375</v>
      </c>
      <c r="C427" s="510"/>
      <c r="D427" s="510"/>
      <c r="E427" s="510"/>
      <c r="F427" s="510"/>
      <c r="G427" s="510"/>
      <c r="H427" s="510"/>
      <c r="I427" s="510"/>
      <c r="J427" s="510"/>
      <c r="K427" s="510"/>
      <c r="L427" s="510"/>
      <c r="M427" s="510"/>
      <c r="N427" s="510"/>
      <c r="O427" s="510"/>
      <c r="P427" s="510"/>
      <c r="Q427" s="510"/>
      <c r="R427" s="510"/>
      <c r="S427" s="510"/>
      <c r="T427" s="510"/>
      <c r="U427" s="510"/>
      <c r="V427" s="510"/>
      <c r="W427" s="510"/>
      <c r="X427" s="510"/>
      <c r="Y427" s="510"/>
      <c r="Z427" s="510"/>
      <c r="AA427" s="510"/>
      <c r="AB427" s="510"/>
      <c r="AC427" s="510"/>
      <c r="AD427" s="510"/>
      <c r="AE427" s="510"/>
      <c r="AF427" s="510"/>
      <c r="AG427" s="510"/>
      <c r="AH427" s="510"/>
      <c r="AI427" s="510"/>
      <c r="AJ427" s="510"/>
      <c r="AK427" s="510"/>
      <c r="AL427" s="510"/>
      <c r="AM427" s="510">
        <v>1</v>
      </c>
      <c r="AN427" s="510"/>
      <c r="AO427" s="510"/>
      <c r="AP427" s="510"/>
      <c r="AQ427" s="510"/>
      <c r="AR427" s="510"/>
      <c r="AS427" s="510"/>
      <c r="AT427" s="510">
        <v>2</v>
      </c>
      <c r="AU427" s="510"/>
      <c r="AV427" s="510"/>
      <c r="AW427" s="510"/>
      <c r="AX427" s="510"/>
      <c r="AY427" s="510"/>
      <c r="AZ427" s="510"/>
      <c r="BA427" s="510"/>
      <c r="BB427" s="510"/>
      <c r="BC427" s="510"/>
      <c r="BD427" s="510"/>
      <c r="BE427" s="510"/>
      <c r="BF427" s="511">
        <v>3</v>
      </c>
    </row>
    <row r="428" spans="1:58" x14ac:dyDescent="0.25">
      <c r="A428" s="508" t="s">
        <v>349</v>
      </c>
      <c r="B428" s="509" t="s">
        <v>360</v>
      </c>
      <c r="C428" s="510"/>
      <c r="D428" s="510"/>
      <c r="E428" s="510"/>
      <c r="F428" s="510"/>
      <c r="G428" s="510"/>
      <c r="H428" s="510"/>
      <c r="I428" s="510"/>
      <c r="J428" s="510"/>
      <c r="K428" s="510"/>
      <c r="L428" s="510"/>
      <c r="M428" s="510"/>
      <c r="N428" s="510"/>
      <c r="O428" s="510"/>
      <c r="P428" s="510"/>
      <c r="Q428" s="510"/>
      <c r="R428" s="510"/>
      <c r="S428" s="510"/>
      <c r="T428" s="510"/>
      <c r="U428" s="510"/>
      <c r="V428" s="510"/>
      <c r="W428" s="510"/>
      <c r="X428" s="510"/>
      <c r="Y428" s="510"/>
      <c r="Z428" s="510"/>
      <c r="AA428" s="510"/>
      <c r="AB428" s="510"/>
      <c r="AC428" s="510"/>
      <c r="AD428" s="510"/>
      <c r="AE428" s="510"/>
      <c r="AF428" s="510"/>
      <c r="AG428" s="510"/>
      <c r="AH428" s="510"/>
      <c r="AI428" s="510"/>
      <c r="AJ428" s="510"/>
      <c r="AK428" s="510"/>
      <c r="AL428" s="510"/>
      <c r="AM428" s="510"/>
      <c r="AN428" s="510"/>
      <c r="AO428" s="510"/>
      <c r="AP428" s="510"/>
      <c r="AQ428" s="510"/>
      <c r="AR428" s="510"/>
      <c r="AS428" s="510"/>
      <c r="AT428" s="510">
        <v>2</v>
      </c>
      <c r="AU428" s="510"/>
      <c r="AV428" s="510"/>
      <c r="AW428" s="510"/>
      <c r="AX428" s="510"/>
      <c r="AY428" s="510"/>
      <c r="AZ428" s="510"/>
      <c r="BA428" s="510"/>
      <c r="BB428" s="510"/>
      <c r="BC428" s="510"/>
      <c r="BD428" s="510"/>
      <c r="BE428" s="510"/>
      <c r="BF428" s="511">
        <v>2</v>
      </c>
    </row>
    <row r="429" spans="1:58" x14ac:dyDescent="0.25">
      <c r="A429" s="508" t="s">
        <v>349</v>
      </c>
      <c r="B429" s="509" t="s">
        <v>374</v>
      </c>
      <c r="C429" s="510"/>
      <c r="D429" s="510"/>
      <c r="E429" s="510"/>
      <c r="F429" s="510"/>
      <c r="G429" s="510"/>
      <c r="H429" s="510"/>
      <c r="I429" s="510"/>
      <c r="J429" s="510"/>
      <c r="K429" s="510"/>
      <c r="L429" s="510"/>
      <c r="M429" s="510"/>
      <c r="N429" s="510"/>
      <c r="O429" s="510"/>
      <c r="P429" s="510"/>
      <c r="Q429" s="510"/>
      <c r="R429" s="510"/>
      <c r="S429" s="510"/>
      <c r="T429" s="510"/>
      <c r="U429" s="510"/>
      <c r="V429" s="510"/>
      <c r="W429" s="510"/>
      <c r="X429" s="510"/>
      <c r="Y429" s="510"/>
      <c r="Z429" s="510"/>
      <c r="AA429" s="510"/>
      <c r="AB429" s="510"/>
      <c r="AC429" s="510"/>
      <c r="AD429" s="510"/>
      <c r="AE429" s="510"/>
      <c r="AF429" s="510"/>
      <c r="AG429" s="510"/>
      <c r="AH429" s="510"/>
      <c r="AI429" s="510"/>
      <c r="AJ429" s="510"/>
      <c r="AK429" s="510"/>
      <c r="AL429" s="510"/>
      <c r="AM429" s="510"/>
      <c r="AN429" s="510"/>
      <c r="AO429" s="510"/>
      <c r="AP429" s="510"/>
      <c r="AQ429" s="510"/>
      <c r="AR429" s="510"/>
      <c r="AS429" s="510"/>
      <c r="AT429" s="510">
        <v>2</v>
      </c>
      <c r="AU429" s="510"/>
      <c r="AV429" s="510"/>
      <c r="AW429" s="510"/>
      <c r="AX429" s="510"/>
      <c r="AY429" s="510"/>
      <c r="AZ429" s="510"/>
      <c r="BA429" s="510"/>
      <c r="BB429" s="510"/>
      <c r="BC429" s="510"/>
      <c r="BD429" s="510"/>
      <c r="BE429" s="510"/>
      <c r="BF429" s="511">
        <v>2</v>
      </c>
    </row>
    <row r="430" spans="1:58" x14ac:dyDescent="0.25">
      <c r="A430" s="508" t="s">
        <v>349</v>
      </c>
      <c r="B430" s="509" t="s">
        <v>379</v>
      </c>
      <c r="C430" s="510"/>
      <c r="D430" s="510"/>
      <c r="E430" s="510"/>
      <c r="F430" s="510"/>
      <c r="G430" s="510"/>
      <c r="H430" s="510"/>
      <c r="I430" s="510"/>
      <c r="J430" s="510"/>
      <c r="K430" s="510"/>
      <c r="L430" s="510"/>
      <c r="M430" s="510"/>
      <c r="N430" s="510"/>
      <c r="O430" s="510"/>
      <c r="P430" s="510"/>
      <c r="Q430" s="510"/>
      <c r="R430" s="510"/>
      <c r="S430" s="510"/>
      <c r="T430" s="510"/>
      <c r="U430" s="510"/>
      <c r="V430" s="510"/>
      <c r="W430" s="510"/>
      <c r="X430" s="510"/>
      <c r="Y430" s="510"/>
      <c r="Z430" s="510"/>
      <c r="AA430" s="510"/>
      <c r="AB430" s="510"/>
      <c r="AC430" s="510"/>
      <c r="AD430" s="510"/>
      <c r="AE430" s="510"/>
      <c r="AF430" s="510"/>
      <c r="AG430" s="510"/>
      <c r="AH430" s="510"/>
      <c r="AI430" s="510"/>
      <c r="AJ430" s="510"/>
      <c r="AK430" s="510"/>
      <c r="AL430" s="510"/>
      <c r="AM430" s="510">
        <v>1</v>
      </c>
      <c r="AN430" s="510"/>
      <c r="AO430" s="510"/>
      <c r="AP430" s="510"/>
      <c r="AQ430" s="510"/>
      <c r="AR430" s="510"/>
      <c r="AS430" s="510"/>
      <c r="AT430" s="510">
        <v>1</v>
      </c>
      <c r="AU430" s="510"/>
      <c r="AV430" s="510"/>
      <c r="AW430" s="510"/>
      <c r="AX430" s="510"/>
      <c r="AY430" s="510"/>
      <c r="AZ430" s="510"/>
      <c r="BA430" s="510"/>
      <c r="BB430" s="510"/>
      <c r="BC430" s="510"/>
      <c r="BD430" s="510"/>
      <c r="BE430" s="510"/>
      <c r="BF430" s="511">
        <v>2</v>
      </c>
    </row>
    <row r="431" spans="1:58" x14ac:dyDescent="0.25">
      <c r="A431" s="508" t="s">
        <v>349</v>
      </c>
      <c r="B431" s="509" t="s">
        <v>373</v>
      </c>
      <c r="C431" s="510"/>
      <c r="D431" s="510"/>
      <c r="E431" s="510"/>
      <c r="F431" s="510"/>
      <c r="G431" s="510"/>
      <c r="H431" s="510"/>
      <c r="I431" s="510"/>
      <c r="J431" s="510"/>
      <c r="K431" s="510"/>
      <c r="L431" s="510"/>
      <c r="M431" s="510"/>
      <c r="N431" s="510"/>
      <c r="O431" s="510"/>
      <c r="P431" s="510"/>
      <c r="Q431" s="510"/>
      <c r="R431" s="510"/>
      <c r="S431" s="510"/>
      <c r="T431" s="510"/>
      <c r="U431" s="510"/>
      <c r="V431" s="510"/>
      <c r="W431" s="510"/>
      <c r="X431" s="510"/>
      <c r="Y431" s="510"/>
      <c r="Z431" s="510"/>
      <c r="AA431" s="510"/>
      <c r="AB431" s="510"/>
      <c r="AC431" s="510"/>
      <c r="AD431" s="510"/>
      <c r="AE431" s="510"/>
      <c r="AF431" s="510"/>
      <c r="AG431" s="510"/>
      <c r="AH431" s="510"/>
      <c r="AI431" s="510"/>
      <c r="AJ431" s="510"/>
      <c r="AK431" s="510"/>
      <c r="AL431" s="510"/>
      <c r="AM431" s="510">
        <v>1</v>
      </c>
      <c r="AN431" s="510"/>
      <c r="AO431" s="510"/>
      <c r="AP431" s="510"/>
      <c r="AQ431" s="510"/>
      <c r="AR431" s="510"/>
      <c r="AS431" s="510"/>
      <c r="AT431" s="510">
        <v>2</v>
      </c>
      <c r="AU431" s="510"/>
      <c r="AV431" s="510"/>
      <c r="AW431" s="510"/>
      <c r="AX431" s="510"/>
      <c r="AY431" s="510"/>
      <c r="AZ431" s="510"/>
      <c r="BA431" s="510"/>
      <c r="BB431" s="510"/>
      <c r="BC431" s="510"/>
      <c r="BD431" s="510"/>
      <c r="BE431" s="510"/>
      <c r="BF431" s="511">
        <v>3</v>
      </c>
    </row>
    <row r="432" spans="1:58" x14ac:dyDescent="0.25">
      <c r="A432" s="508" t="s">
        <v>349</v>
      </c>
      <c r="B432" s="509" t="s">
        <v>372</v>
      </c>
      <c r="C432" s="510"/>
      <c r="D432" s="510"/>
      <c r="E432" s="510"/>
      <c r="F432" s="510"/>
      <c r="G432" s="510"/>
      <c r="H432" s="510"/>
      <c r="I432" s="510"/>
      <c r="J432" s="510"/>
      <c r="K432" s="510"/>
      <c r="L432" s="510"/>
      <c r="M432" s="510"/>
      <c r="N432" s="510"/>
      <c r="O432" s="510"/>
      <c r="P432" s="510"/>
      <c r="Q432" s="510"/>
      <c r="R432" s="510"/>
      <c r="S432" s="510"/>
      <c r="T432" s="510"/>
      <c r="U432" s="510"/>
      <c r="V432" s="510"/>
      <c r="W432" s="510"/>
      <c r="X432" s="510"/>
      <c r="Y432" s="510"/>
      <c r="Z432" s="510"/>
      <c r="AA432" s="510"/>
      <c r="AB432" s="510"/>
      <c r="AC432" s="510"/>
      <c r="AD432" s="510"/>
      <c r="AE432" s="510"/>
      <c r="AF432" s="510"/>
      <c r="AG432" s="510"/>
      <c r="AH432" s="510"/>
      <c r="AI432" s="510"/>
      <c r="AJ432" s="510"/>
      <c r="AK432" s="510"/>
      <c r="AL432" s="510"/>
      <c r="AM432" s="510"/>
      <c r="AN432" s="510"/>
      <c r="AO432" s="510"/>
      <c r="AP432" s="510"/>
      <c r="AQ432" s="510"/>
      <c r="AR432" s="510"/>
      <c r="AS432" s="510"/>
      <c r="AT432" s="510">
        <v>2</v>
      </c>
      <c r="AU432" s="510"/>
      <c r="AV432" s="510"/>
      <c r="AW432" s="510"/>
      <c r="AX432" s="510"/>
      <c r="AY432" s="510"/>
      <c r="AZ432" s="510"/>
      <c r="BA432" s="510"/>
      <c r="BB432" s="510"/>
      <c r="BC432" s="510"/>
      <c r="BD432" s="510"/>
      <c r="BE432" s="510"/>
      <c r="BF432" s="511">
        <v>2</v>
      </c>
    </row>
    <row r="433" spans="1:58" x14ac:dyDescent="0.25">
      <c r="A433" s="508" t="s">
        <v>349</v>
      </c>
      <c r="B433" s="509" t="s">
        <v>371</v>
      </c>
      <c r="C433" s="510"/>
      <c r="D433" s="510"/>
      <c r="E433" s="510"/>
      <c r="F433" s="510"/>
      <c r="G433" s="510"/>
      <c r="H433" s="510"/>
      <c r="I433" s="510"/>
      <c r="J433" s="510"/>
      <c r="K433" s="510"/>
      <c r="L433" s="510"/>
      <c r="M433" s="510"/>
      <c r="N433" s="510"/>
      <c r="O433" s="510"/>
      <c r="P433" s="510"/>
      <c r="Q433" s="510"/>
      <c r="R433" s="510"/>
      <c r="S433" s="510"/>
      <c r="T433" s="510"/>
      <c r="U433" s="510"/>
      <c r="V433" s="510"/>
      <c r="W433" s="510"/>
      <c r="X433" s="510"/>
      <c r="Y433" s="510"/>
      <c r="Z433" s="510"/>
      <c r="AA433" s="510"/>
      <c r="AB433" s="510"/>
      <c r="AC433" s="510"/>
      <c r="AD433" s="510"/>
      <c r="AE433" s="510"/>
      <c r="AF433" s="510"/>
      <c r="AG433" s="510"/>
      <c r="AH433" s="510"/>
      <c r="AI433" s="510"/>
      <c r="AJ433" s="510"/>
      <c r="AK433" s="510"/>
      <c r="AL433" s="510"/>
      <c r="AM433" s="510"/>
      <c r="AN433" s="510"/>
      <c r="AO433" s="510"/>
      <c r="AP433" s="510"/>
      <c r="AQ433" s="510"/>
      <c r="AR433" s="510"/>
      <c r="AS433" s="510"/>
      <c r="AT433" s="510">
        <v>1</v>
      </c>
      <c r="AU433" s="510"/>
      <c r="AV433" s="510"/>
      <c r="AW433" s="510"/>
      <c r="AX433" s="510"/>
      <c r="AY433" s="510"/>
      <c r="AZ433" s="510"/>
      <c r="BA433" s="510"/>
      <c r="BB433" s="510"/>
      <c r="BC433" s="510"/>
      <c r="BD433" s="510"/>
      <c r="BE433" s="510"/>
      <c r="BF433" s="511">
        <v>1</v>
      </c>
    </row>
    <row r="434" spans="1:58" x14ac:dyDescent="0.25">
      <c r="A434" s="508" t="s">
        <v>349</v>
      </c>
      <c r="B434" s="509" t="s">
        <v>361</v>
      </c>
      <c r="C434" s="510"/>
      <c r="D434" s="510"/>
      <c r="E434" s="510"/>
      <c r="F434" s="510"/>
      <c r="G434" s="510"/>
      <c r="H434" s="510"/>
      <c r="I434" s="510"/>
      <c r="J434" s="510"/>
      <c r="K434" s="510"/>
      <c r="L434" s="510"/>
      <c r="M434" s="510"/>
      <c r="N434" s="510"/>
      <c r="O434" s="510"/>
      <c r="P434" s="510"/>
      <c r="Q434" s="510"/>
      <c r="R434" s="510"/>
      <c r="S434" s="510"/>
      <c r="T434" s="510"/>
      <c r="U434" s="510"/>
      <c r="V434" s="510"/>
      <c r="W434" s="510"/>
      <c r="X434" s="510"/>
      <c r="Y434" s="510"/>
      <c r="Z434" s="510"/>
      <c r="AA434" s="510"/>
      <c r="AB434" s="510"/>
      <c r="AC434" s="510"/>
      <c r="AD434" s="510"/>
      <c r="AE434" s="510"/>
      <c r="AF434" s="510"/>
      <c r="AG434" s="510"/>
      <c r="AH434" s="510"/>
      <c r="AI434" s="510"/>
      <c r="AJ434" s="510"/>
      <c r="AK434" s="510"/>
      <c r="AL434" s="510"/>
      <c r="AM434" s="510">
        <v>1</v>
      </c>
      <c r="AN434" s="510"/>
      <c r="AO434" s="510"/>
      <c r="AP434" s="510"/>
      <c r="AQ434" s="510"/>
      <c r="AR434" s="510"/>
      <c r="AS434" s="510"/>
      <c r="AT434" s="510">
        <v>5</v>
      </c>
      <c r="AU434" s="510"/>
      <c r="AV434" s="510"/>
      <c r="AW434" s="510"/>
      <c r="AX434" s="510"/>
      <c r="AY434" s="510"/>
      <c r="AZ434" s="510"/>
      <c r="BA434" s="510"/>
      <c r="BB434" s="510"/>
      <c r="BC434" s="510"/>
      <c r="BD434" s="510"/>
      <c r="BE434" s="510"/>
      <c r="BF434" s="511">
        <v>6</v>
      </c>
    </row>
    <row r="435" spans="1:58" x14ac:dyDescent="0.25">
      <c r="A435" s="508" t="s">
        <v>349</v>
      </c>
      <c r="B435" s="509" t="s">
        <v>363</v>
      </c>
      <c r="C435" s="510"/>
      <c r="D435" s="510"/>
      <c r="E435" s="510"/>
      <c r="F435" s="510"/>
      <c r="G435" s="510"/>
      <c r="H435" s="510"/>
      <c r="I435" s="510"/>
      <c r="J435" s="510"/>
      <c r="K435" s="510"/>
      <c r="L435" s="510"/>
      <c r="M435" s="510"/>
      <c r="N435" s="510"/>
      <c r="O435" s="510"/>
      <c r="P435" s="510"/>
      <c r="Q435" s="510"/>
      <c r="R435" s="510"/>
      <c r="S435" s="510"/>
      <c r="T435" s="510"/>
      <c r="U435" s="510"/>
      <c r="V435" s="510"/>
      <c r="W435" s="510"/>
      <c r="X435" s="510"/>
      <c r="Y435" s="510"/>
      <c r="Z435" s="510"/>
      <c r="AA435" s="510"/>
      <c r="AB435" s="510"/>
      <c r="AC435" s="510"/>
      <c r="AD435" s="510"/>
      <c r="AE435" s="510"/>
      <c r="AF435" s="510"/>
      <c r="AG435" s="510"/>
      <c r="AH435" s="510"/>
      <c r="AI435" s="510"/>
      <c r="AJ435" s="510"/>
      <c r="AK435" s="510"/>
      <c r="AL435" s="510"/>
      <c r="AM435" s="510"/>
      <c r="AN435" s="510"/>
      <c r="AO435" s="510"/>
      <c r="AP435" s="510"/>
      <c r="AQ435" s="510"/>
      <c r="AR435" s="510"/>
      <c r="AS435" s="510"/>
      <c r="AT435" s="510">
        <v>1</v>
      </c>
      <c r="AU435" s="510"/>
      <c r="AV435" s="510"/>
      <c r="AW435" s="510"/>
      <c r="AX435" s="510"/>
      <c r="AY435" s="510"/>
      <c r="AZ435" s="510"/>
      <c r="BA435" s="510"/>
      <c r="BB435" s="510"/>
      <c r="BC435" s="510"/>
      <c r="BD435" s="510"/>
      <c r="BE435" s="510"/>
      <c r="BF435" s="511">
        <v>1</v>
      </c>
    </row>
    <row r="436" spans="1:58" x14ac:dyDescent="0.25">
      <c r="A436" s="508" t="s">
        <v>349</v>
      </c>
      <c r="B436" s="509" t="s">
        <v>370</v>
      </c>
      <c r="C436" s="510"/>
      <c r="D436" s="510"/>
      <c r="E436" s="510"/>
      <c r="F436" s="510"/>
      <c r="G436" s="510"/>
      <c r="H436" s="510"/>
      <c r="I436" s="510"/>
      <c r="J436" s="510"/>
      <c r="K436" s="510"/>
      <c r="L436" s="510"/>
      <c r="M436" s="510"/>
      <c r="N436" s="510"/>
      <c r="O436" s="510"/>
      <c r="P436" s="510"/>
      <c r="Q436" s="510"/>
      <c r="R436" s="510"/>
      <c r="S436" s="510"/>
      <c r="T436" s="510"/>
      <c r="U436" s="510"/>
      <c r="V436" s="510"/>
      <c r="W436" s="510"/>
      <c r="X436" s="510"/>
      <c r="Y436" s="510"/>
      <c r="Z436" s="510"/>
      <c r="AA436" s="510"/>
      <c r="AB436" s="510"/>
      <c r="AC436" s="510"/>
      <c r="AD436" s="510"/>
      <c r="AE436" s="510"/>
      <c r="AF436" s="510"/>
      <c r="AG436" s="510"/>
      <c r="AH436" s="510"/>
      <c r="AI436" s="510"/>
      <c r="AJ436" s="510"/>
      <c r="AK436" s="510"/>
      <c r="AL436" s="510"/>
      <c r="AM436" s="510"/>
      <c r="AN436" s="510"/>
      <c r="AO436" s="510"/>
      <c r="AP436" s="510"/>
      <c r="AQ436" s="510"/>
      <c r="AR436" s="510"/>
      <c r="AS436" s="510"/>
      <c r="AT436" s="510">
        <v>5</v>
      </c>
      <c r="AU436" s="510"/>
      <c r="AV436" s="510"/>
      <c r="AW436" s="510"/>
      <c r="AX436" s="510"/>
      <c r="AY436" s="510"/>
      <c r="AZ436" s="510"/>
      <c r="BA436" s="510"/>
      <c r="BB436" s="510"/>
      <c r="BC436" s="510"/>
      <c r="BD436" s="510"/>
      <c r="BE436" s="510"/>
      <c r="BF436" s="511">
        <v>5</v>
      </c>
    </row>
    <row r="437" spans="1:58" x14ac:dyDescent="0.25">
      <c r="A437" s="508" t="s">
        <v>349</v>
      </c>
      <c r="B437" s="509" t="s">
        <v>369</v>
      </c>
      <c r="C437" s="510"/>
      <c r="D437" s="510"/>
      <c r="E437" s="510"/>
      <c r="F437" s="510"/>
      <c r="G437" s="510"/>
      <c r="H437" s="510"/>
      <c r="I437" s="510"/>
      <c r="J437" s="510"/>
      <c r="K437" s="510"/>
      <c r="L437" s="510"/>
      <c r="M437" s="510"/>
      <c r="N437" s="510"/>
      <c r="O437" s="510"/>
      <c r="P437" s="510"/>
      <c r="Q437" s="510"/>
      <c r="R437" s="510"/>
      <c r="S437" s="510"/>
      <c r="T437" s="510"/>
      <c r="U437" s="510"/>
      <c r="V437" s="510"/>
      <c r="W437" s="510"/>
      <c r="X437" s="510"/>
      <c r="Y437" s="510"/>
      <c r="Z437" s="510"/>
      <c r="AA437" s="510"/>
      <c r="AB437" s="510"/>
      <c r="AC437" s="510"/>
      <c r="AD437" s="510"/>
      <c r="AE437" s="510"/>
      <c r="AF437" s="510"/>
      <c r="AG437" s="510"/>
      <c r="AH437" s="510"/>
      <c r="AI437" s="510"/>
      <c r="AJ437" s="510"/>
      <c r="AK437" s="510"/>
      <c r="AL437" s="510"/>
      <c r="AM437" s="510">
        <v>1</v>
      </c>
      <c r="AN437" s="510"/>
      <c r="AO437" s="510"/>
      <c r="AP437" s="510"/>
      <c r="AQ437" s="510"/>
      <c r="AR437" s="510"/>
      <c r="AS437" s="510"/>
      <c r="AT437" s="510">
        <v>2</v>
      </c>
      <c r="AU437" s="510"/>
      <c r="AV437" s="510"/>
      <c r="AW437" s="510"/>
      <c r="AX437" s="510"/>
      <c r="AY437" s="510"/>
      <c r="AZ437" s="510"/>
      <c r="BA437" s="510"/>
      <c r="BB437" s="510"/>
      <c r="BC437" s="510"/>
      <c r="BD437" s="510"/>
      <c r="BE437" s="510"/>
      <c r="BF437" s="511">
        <v>3</v>
      </c>
    </row>
    <row r="438" spans="1:58" x14ac:dyDescent="0.25">
      <c r="A438" s="508" t="s">
        <v>349</v>
      </c>
      <c r="B438" s="509" t="s">
        <v>368</v>
      </c>
      <c r="C438" s="510"/>
      <c r="D438" s="510"/>
      <c r="E438" s="510"/>
      <c r="F438" s="510"/>
      <c r="G438" s="510"/>
      <c r="H438" s="510"/>
      <c r="I438" s="510"/>
      <c r="J438" s="510"/>
      <c r="K438" s="510"/>
      <c r="L438" s="510"/>
      <c r="M438" s="510"/>
      <c r="N438" s="510"/>
      <c r="O438" s="510"/>
      <c r="P438" s="510"/>
      <c r="Q438" s="510"/>
      <c r="R438" s="510"/>
      <c r="S438" s="510"/>
      <c r="T438" s="510"/>
      <c r="U438" s="510"/>
      <c r="V438" s="510"/>
      <c r="W438" s="510"/>
      <c r="X438" s="510"/>
      <c r="Y438" s="510"/>
      <c r="Z438" s="510"/>
      <c r="AA438" s="510"/>
      <c r="AB438" s="510"/>
      <c r="AC438" s="510"/>
      <c r="AD438" s="510"/>
      <c r="AE438" s="510"/>
      <c r="AF438" s="510"/>
      <c r="AG438" s="510"/>
      <c r="AH438" s="510"/>
      <c r="AI438" s="510"/>
      <c r="AJ438" s="510"/>
      <c r="AK438" s="510"/>
      <c r="AL438" s="510"/>
      <c r="AM438" s="510">
        <v>1</v>
      </c>
      <c r="AN438" s="510"/>
      <c r="AO438" s="510"/>
      <c r="AP438" s="510"/>
      <c r="AQ438" s="510"/>
      <c r="AR438" s="510"/>
      <c r="AS438" s="510"/>
      <c r="AT438" s="510">
        <v>1</v>
      </c>
      <c r="AU438" s="510"/>
      <c r="AV438" s="510"/>
      <c r="AW438" s="510"/>
      <c r="AX438" s="510"/>
      <c r="AY438" s="510"/>
      <c r="AZ438" s="510"/>
      <c r="BA438" s="510"/>
      <c r="BB438" s="510"/>
      <c r="BC438" s="510"/>
      <c r="BD438" s="510"/>
      <c r="BE438" s="510"/>
      <c r="BF438" s="511">
        <v>2</v>
      </c>
    </row>
    <row r="439" spans="1:58" x14ac:dyDescent="0.25">
      <c r="A439" s="508" t="s">
        <v>349</v>
      </c>
      <c r="B439" s="509" t="s">
        <v>367</v>
      </c>
      <c r="C439" s="510"/>
      <c r="D439" s="510"/>
      <c r="E439" s="510"/>
      <c r="F439" s="510"/>
      <c r="G439" s="510"/>
      <c r="H439" s="510"/>
      <c r="I439" s="510"/>
      <c r="J439" s="510"/>
      <c r="K439" s="510"/>
      <c r="L439" s="510"/>
      <c r="M439" s="510"/>
      <c r="N439" s="510"/>
      <c r="O439" s="510"/>
      <c r="P439" s="510"/>
      <c r="Q439" s="510"/>
      <c r="R439" s="510"/>
      <c r="S439" s="510"/>
      <c r="T439" s="510"/>
      <c r="U439" s="510"/>
      <c r="V439" s="510"/>
      <c r="W439" s="510"/>
      <c r="X439" s="510"/>
      <c r="Y439" s="510"/>
      <c r="Z439" s="510"/>
      <c r="AA439" s="510"/>
      <c r="AB439" s="510"/>
      <c r="AC439" s="510"/>
      <c r="AD439" s="510"/>
      <c r="AE439" s="510"/>
      <c r="AF439" s="510"/>
      <c r="AG439" s="510"/>
      <c r="AH439" s="510"/>
      <c r="AI439" s="510"/>
      <c r="AJ439" s="510"/>
      <c r="AK439" s="510"/>
      <c r="AL439" s="510"/>
      <c r="AM439" s="510"/>
      <c r="AN439" s="510"/>
      <c r="AO439" s="510"/>
      <c r="AP439" s="510"/>
      <c r="AQ439" s="510"/>
      <c r="AR439" s="510"/>
      <c r="AS439" s="510"/>
      <c r="AT439" s="510">
        <v>8</v>
      </c>
      <c r="AU439" s="510"/>
      <c r="AV439" s="510"/>
      <c r="AW439" s="510"/>
      <c r="AX439" s="510"/>
      <c r="AY439" s="510"/>
      <c r="AZ439" s="510"/>
      <c r="BA439" s="510"/>
      <c r="BB439" s="510"/>
      <c r="BC439" s="510"/>
      <c r="BD439" s="510"/>
      <c r="BE439" s="510"/>
      <c r="BF439" s="511">
        <v>8</v>
      </c>
    </row>
    <row r="440" spans="1:58" x14ac:dyDescent="0.25">
      <c r="A440" s="508" t="s">
        <v>349</v>
      </c>
      <c r="B440" s="509" t="s">
        <v>364</v>
      </c>
      <c r="C440" s="510"/>
      <c r="D440" s="510"/>
      <c r="E440" s="510"/>
      <c r="F440" s="510"/>
      <c r="G440" s="510"/>
      <c r="H440" s="510"/>
      <c r="I440" s="510"/>
      <c r="J440" s="510"/>
      <c r="K440" s="510"/>
      <c r="L440" s="510"/>
      <c r="M440" s="510"/>
      <c r="N440" s="510"/>
      <c r="O440" s="510"/>
      <c r="P440" s="510"/>
      <c r="Q440" s="510"/>
      <c r="R440" s="510"/>
      <c r="S440" s="510"/>
      <c r="T440" s="510"/>
      <c r="U440" s="510"/>
      <c r="V440" s="510"/>
      <c r="W440" s="510"/>
      <c r="X440" s="510"/>
      <c r="Y440" s="510"/>
      <c r="Z440" s="510"/>
      <c r="AA440" s="510"/>
      <c r="AB440" s="510"/>
      <c r="AC440" s="510"/>
      <c r="AD440" s="510"/>
      <c r="AE440" s="510"/>
      <c r="AF440" s="510"/>
      <c r="AG440" s="510"/>
      <c r="AH440" s="510"/>
      <c r="AI440" s="510"/>
      <c r="AJ440" s="510"/>
      <c r="AK440" s="510"/>
      <c r="AL440" s="510"/>
      <c r="AM440" s="510"/>
      <c r="AN440" s="510"/>
      <c r="AO440" s="510"/>
      <c r="AP440" s="510"/>
      <c r="AQ440" s="510"/>
      <c r="AR440" s="510"/>
      <c r="AS440" s="510"/>
      <c r="AT440" s="510">
        <v>1</v>
      </c>
      <c r="AU440" s="510"/>
      <c r="AV440" s="510"/>
      <c r="AW440" s="510"/>
      <c r="AX440" s="510"/>
      <c r="AY440" s="510"/>
      <c r="AZ440" s="510"/>
      <c r="BA440" s="510"/>
      <c r="BB440" s="510"/>
      <c r="BC440" s="510"/>
      <c r="BD440" s="510"/>
      <c r="BE440" s="510"/>
      <c r="BF440" s="511">
        <v>1</v>
      </c>
    </row>
    <row r="441" spans="1:58" x14ac:dyDescent="0.25">
      <c r="A441" s="508" t="s">
        <v>349</v>
      </c>
      <c r="B441" s="509" t="s">
        <v>366</v>
      </c>
      <c r="C441" s="510"/>
      <c r="D441" s="510"/>
      <c r="E441" s="510"/>
      <c r="F441" s="510"/>
      <c r="G441" s="510"/>
      <c r="H441" s="510"/>
      <c r="I441" s="510"/>
      <c r="J441" s="510"/>
      <c r="K441" s="510"/>
      <c r="L441" s="510"/>
      <c r="M441" s="510"/>
      <c r="N441" s="510"/>
      <c r="O441" s="510"/>
      <c r="P441" s="510"/>
      <c r="Q441" s="510"/>
      <c r="R441" s="510"/>
      <c r="S441" s="510"/>
      <c r="T441" s="510"/>
      <c r="U441" s="510"/>
      <c r="V441" s="510"/>
      <c r="W441" s="510"/>
      <c r="X441" s="510"/>
      <c r="Y441" s="510"/>
      <c r="Z441" s="510"/>
      <c r="AA441" s="510"/>
      <c r="AB441" s="510"/>
      <c r="AC441" s="510"/>
      <c r="AD441" s="510"/>
      <c r="AE441" s="510"/>
      <c r="AF441" s="510"/>
      <c r="AG441" s="510"/>
      <c r="AH441" s="510"/>
      <c r="AI441" s="510"/>
      <c r="AJ441" s="510"/>
      <c r="AK441" s="510"/>
      <c r="AL441" s="510"/>
      <c r="AM441" s="510">
        <v>1</v>
      </c>
      <c r="AN441" s="510"/>
      <c r="AO441" s="510"/>
      <c r="AP441" s="510"/>
      <c r="AQ441" s="510"/>
      <c r="AR441" s="510"/>
      <c r="AS441" s="510"/>
      <c r="AT441" s="510">
        <v>7</v>
      </c>
      <c r="AU441" s="510"/>
      <c r="AV441" s="510"/>
      <c r="AW441" s="510"/>
      <c r="AX441" s="510"/>
      <c r="AY441" s="510"/>
      <c r="AZ441" s="510"/>
      <c r="BA441" s="510"/>
      <c r="BB441" s="510"/>
      <c r="BC441" s="510"/>
      <c r="BD441" s="510"/>
      <c r="BE441" s="510"/>
      <c r="BF441" s="511">
        <v>8</v>
      </c>
    </row>
    <row r="442" spans="1:58" x14ac:dyDescent="0.25">
      <c r="A442" s="508" t="s">
        <v>349</v>
      </c>
      <c r="B442" s="509" t="s">
        <v>362</v>
      </c>
      <c r="C442" s="510"/>
      <c r="D442" s="510"/>
      <c r="E442" s="510"/>
      <c r="F442" s="510"/>
      <c r="G442" s="510"/>
      <c r="H442" s="510"/>
      <c r="I442" s="510"/>
      <c r="J442" s="510"/>
      <c r="K442" s="510"/>
      <c r="L442" s="510"/>
      <c r="M442" s="510"/>
      <c r="N442" s="510"/>
      <c r="O442" s="510"/>
      <c r="P442" s="510"/>
      <c r="Q442" s="510"/>
      <c r="R442" s="510"/>
      <c r="S442" s="510"/>
      <c r="T442" s="510"/>
      <c r="U442" s="510"/>
      <c r="V442" s="510"/>
      <c r="W442" s="510"/>
      <c r="X442" s="510"/>
      <c r="Y442" s="510"/>
      <c r="Z442" s="510"/>
      <c r="AA442" s="510"/>
      <c r="AB442" s="510"/>
      <c r="AC442" s="510"/>
      <c r="AD442" s="510"/>
      <c r="AE442" s="510"/>
      <c r="AF442" s="510"/>
      <c r="AG442" s="510"/>
      <c r="AH442" s="510"/>
      <c r="AI442" s="510"/>
      <c r="AJ442" s="510"/>
      <c r="AK442" s="510"/>
      <c r="AL442" s="510"/>
      <c r="AM442" s="510"/>
      <c r="AN442" s="510"/>
      <c r="AO442" s="510"/>
      <c r="AP442" s="510"/>
      <c r="AQ442" s="510"/>
      <c r="AR442" s="510"/>
      <c r="AS442" s="510"/>
      <c r="AT442" s="510">
        <v>2</v>
      </c>
      <c r="AU442" s="510"/>
      <c r="AV442" s="510"/>
      <c r="AW442" s="510"/>
      <c r="AX442" s="510"/>
      <c r="AY442" s="510"/>
      <c r="AZ442" s="510"/>
      <c r="BA442" s="510"/>
      <c r="BB442" s="510"/>
      <c r="BC442" s="510"/>
      <c r="BD442" s="510"/>
      <c r="BE442" s="510"/>
      <c r="BF442" s="511">
        <v>2</v>
      </c>
    </row>
    <row r="443" spans="1:58" x14ac:dyDescent="0.25">
      <c r="A443" s="508" t="s">
        <v>349</v>
      </c>
      <c r="B443" s="509" t="s">
        <v>365</v>
      </c>
      <c r="C443" s="510"/>
      <c r="D443" s="510"/>
      <c r="E443" s="510"/>
      <c r="F443" s="510"/>
      <c r="G443" s="510"/>
      <c r="H443" s="510"/>
      <c r="I443" s="510"/>
      <c r="J443" s="510"/>
      <c r="K443" s="510"/>
      <c r="L443" s="510"/>
      <c r="M443" s="510"/>
      <c r="N443" s="510"/>
      <c r="O443" s="510"/>
      <c r="P443" s="510"/>
      <c r="Q443" s="510"/>
      <c r="R443" s="510"/>
      <c r="S443" s="510"/>
      <c r="T443" s="510"/>
      <c r="U443" s="510"/>
      <c r="V443" s="510"/>
      <c r="W443" s="510"/>
      <c r="X443" s="510"/>
      <c r="Y443" s="510"/>
      <c r="Z443" s="510"/>
      <c r="AA443" s="510"/>
      <c r="AB443" s="510"/>
      <c r="AC443" s="510"/>
      <c r="AD443" s="510"/>
      <c r="AE443" s="510"/>
      <c r="AF443" s="510"/>
      <c r="AG443" s="510"/>
      <c r="AH443" s="510"/>
      <c r="AI443" s="510"/>
      <c r="AJ443" s="510"/>
      <c r="AK443" s="510"/>
      <c r="AL443" s="510"/>
      <c r="AM443" s="510"/>
      <c r="AN443" s="510"/>
      <c r="AO443" s="510"/>
      <c r="AP443" s="510"/>
      <c r="AQ443" s="510"/>
      <c r="AR443" s="510"/>
      <c r="AS443" s="510"/>
      <c r="AT443" s="510">
        <v>1</v>
      </c>
      <c r="AU443" s="510"/>
      <c r="AV443" s="510"/>
      <c r="AW443" s="510"/>
      <c r="AX443" s="510"/>
      <c r="AY443" s="510"/>
      <c r="AZ443" s="510"/>
      <c r="BA443" s="510"/>
      <c r="BB443" s="510"/>
      <c r="BC443" s="510"/>
      <c r="BD443" s="510"/>
      <c r="BE443" s="510"/>
      <c r="BF443" s="511">
        <v>1</v>
      </c>
    </row>
    <row r="444" spans="1:58" s="434" customFormat="1" x14ac:dyDescent="0.25">
      <c r="A444" s="1701" t="s">
        <v>983</v>
      </c>
      <c r="B444" s="1702"/>
      <c r="C444" s="444">
        <v>0</v>
      </c>
      <c r="D444" s="444">
        <v>0</v>
      </c>
      <c r="E444" s="444">
        <v>0</v>
      </c>
      <c r="F444" s="444">
        <v>0</v>
      </c>
      <c r="G444" s="444">
        <v>0</v>
      </c>
      <c r="H444" s="444">
        <v>0</v>
      </c>
      <c r="I444" s="444">
        <v>0</v>
      </c>
      <c r="J444" s="444">
        <v>0</v>
      </c>
      <c r="K444" s="444">
        <v>0</v>
      </c>
      <c r="L444" s="444">
        <v>0</v>
      </c>
      <c r="M444" s="444">
        <v>0</v>
      </c>
      <c r="N444" s="444">
        <v>0</v>
      </c>
      <c r="O444" s="444">
        <v>0</v>
      </c>
      <c r="P444" s="444">
        <v>0</v>
      </c>
      <c r="Q444" s="444">
        <v>0</v>
      </c>
      <c r="R444" s="444">
        <v>0</v>
      </c>
      <c r="S444" s="444">
        <v>0</v>
      </c>
      <c r="T444" s="444">
        <v>0</v>
      </c>
      <c r="U444" s="444">
        <v>0</v>
      </c>
      <c r="V444" s="444">
        <v>0</v>
      </c>
      <c r="W444" s="444">
        <v>0</v>
      </c>
      <c r="X444" s="444">
        <v>0</v>
      </c>
      <c r="Y444" s="444">
        <v>0</v>
      </c>
      <c r="Z444" s="444">
        <v>0</v>
      </c>
      <c r="AA444" s="444">
        <v>0</v>
      </c>
      <c r="AB444" s="444">
        <v>0</v>
      </c>
      <c r="AC444" s="444">
        <v>0</v>
      </c>
      <c r="AD444" s="444">
        <v>0</v>
      </c>
      <c r="AE444" s="444">
        <v>0</v>
      </c>
      <c r="AF444" s="444">
        <v>0</v>
      </c>
      <c r="AG444" s="444">
        <v>0</v>
      </c>
      <c r="AH444" s="444">
        <v>0</v>
      </c>
      <c r="AI444" s="444">
        <v>0</v>
      </c>
      <c r="AJ444" s="444">
        <v>0</v>
      </c>
      <c r="AK444" s="444">
        <v>0</v>
      </c>
      <c r="AL444" s="444">
        <v>0</v>
      </c>
      <c r="AM444" s="444">
        <v>7</v>
      </c>
      <c r="AN444" s="444">
        <v>0</v>
      </c>
      <c r="AO444" s="444">
        <v>0</v>
      </c>
      <c r="AP444" s="444">
        <v>0</v>
      </c>
      <c r="AQ444" s="444">
        <v>0</v>
      </c>
      <c r="AR444" s="444">
        <v>0</v>
      </c>
      <c r="AS444" s="444">
        <v>0</v>
      </c>
      <c r="AT444" s="444">
        <v>45</v>
      </c>
      <c r="AU444" s="444">
        <v>0</v>
      </c>
      <c r="AV444" s="444">
        <v>0</v>
      </c>
      <c r="AW444" s="444">
        <v>0</v>
      </c>
      <c r="AX444" s="444">
        <v>0</v>
      </c>
      <c r="AY444" s="444">
        <v>0</v>
      </c>
      <c r="AZ444" s="444">
        <v>0</v>
      </c>
      <c r="BA444" s="444">
        <v>0</v>
      </c>
      <c r="BB444" s="444">
        <v>0</v>
      </c>
      <c r="BC444" s="444">
        <v>0</v>
      </c>
      <c r="BD444" s="444">
        <v>0</v>
      </c>
      <c r="BE444" s="444">
        <v>0</v>
      </c>
      <c r="BF444" s="444">
        <v>52</v>
      </c>
    </row>
    <row r="445" spans="1:58" x14ac:dyDescent="0.25">
      <c r="A445" s="508" t="s">
        <v>349</v>
      </c>
      <c r="B445" s="509" t="s">
        <v>391</v>
      </c>
      <c r="C445" s="510"/>
      <c r="D445" s="510"/>
      <c r="E445" s="510"/>
      <c r="F445" s="510"/>
      <c r="G445" s="510"/>
      <c r="H445" s="510"/>
      <c r="I445" s="510"/>
      <c r="J445" s="510"/>
      <c r="K445" s="510"/>
      <c r="L445" s="510">
        <v>1</v>
      </c>
      <c r="M445" s="510"/>
      <c r="N445" s="510"/>
      <c r="O445" s="510"/>
      <c r="P445" s="510">
        <v>2</v>
      </c>
      <c r="Q445" s="510"/>
      <c r="R445" s="510"/>
      <c r="S445" s="510"/>
      <c r="T445" s="510"/>
      <c r="U445" s="510"/>
      <c r="V445" s="510"/>
      <c r="W445" s="510"/>
      <c r="X445" s="510"/>
      <c r="Y445" s="510"/>
      <c r="Z445" s="510">
        <v>3</v>
      </c>
      <c r="AA445" s="510">
        <v>1</v>
      </c>
      <c r="AB445" s="510"/>
      <c r="AC445" s="510"/>
      <c r="AD445" s="510"/>
      <c r="AE445" s="510"/>
      <c r="AF445" s="510"/>
      <c r="AG445" s="510"/>
      <c r="AH445" s="510"/>
      <c r="AI445" s="510"/>
      <c r="AJ445" s="510"/>
      <c r="AK445" s="510"/>
      <c r="AL445" s="510">
        <v>1</v>
      </c>
      <c r="AM445" s="510"/>
      <c r="AN445" s="510"/>
      <c r="AO445" s="510"/>
      <c r="AP445" s="510">
        <v>1</v>
      </c>
      <c r="AQ445" s="510"/>
      <c r="AR445" s="510"/>
      <c r="AS445" s="510"/>
      <c r="AT445" s="510"/>
      <c r="AU445" s="510">
        <v>2</v>
      </c>
      <c r="AV445" s="510"/>
      <c r="AW445" s="510"/>
      <c r="AX445" s="510">
        <v>1</v>
      </c>
      <c r="AY445" s="510"/>
      <c r="AZ445" s="510"/>
      <c r="BA445" s="510"/>
      <c r="BB445" s="510">
        <v>4</v>
      </c>
      <c r="BC445" s="510"/>
      <c r="BD445" s="510"/>
      <c r="BE445" s="510"/>
      <c r="BF445" s="511">
        <v>16</v>
      </c>
    </row>
    <row r="446" spans="1:58" x14ac:dyDescent="0.25">
      <c r="A446" s="508" t="s">
        <v>349</v>
      </c>
      <c r="B446" s="509" t="s">
        <v>380</v>
      </c>
      <c r="C446" s="510"/>
      <c r="D446" s="510"/>
      <c r="E446" s="510"/>
      <c r="F446" s="510"/>
      <c r="G446" s="510"/>
      <c r="H446" s="510"/>
      <c r="I446" s="510"/>
      <c r="J446" s="510"/>
      <c r="K446" s="510"/>
      <c r="L446" s="510"/>
      <c r="M446" s="510"/>
      <c r="N446" s="510"/>
      <c r="O446" s="510"/>
      <c r="P446" s="510">
        <v>1</v>
      </c>
      <c r="Q446" s="510"/>
      <c r="R446" s="510"/>
      <c r="S446" s="510"/>
      <c r="T446" s="510"/>
      <c r="U446" s="510"/>
      <c r="V446" s="510"/>
      <c r="W446" s="510"/>
      <c r="X446" s="510"/>
      <c r="Y446" s="510"/>
      <c r="Z446" s="510">
        <v>1</v>
      </c>
      <c r="AA446" s="510"/>
      <c r="AB446" s="510"/>
      <c r="AC446" s="510"/>
      <c r="AD446" s="510"/>
      <c r="AE446" s="510"/>
      <c r="AF446" s="510"/>
      <c r="AG446" s="510"/>
      <c r="AH446" s="510"/>
      <c r="AI446" s="510"/>
      <c r="AJ446" s="510"/>
      <c r="AK446" s="510"/>
      <c r="AL446" s="510"/>
      <c r="AM446" s="510">
        <v>1</v>
      </c>
      <c r="AN446" s="510"/>
      <c r="AO446" s="510"/>
      <c r="AP446" s="510"/>
      <c r="AQ446" s="510"/>
      <c r="AR446" s="510"/>
      <c r="AS446" s="510"/>
      <c r="AT446" s="510"/>
      <c r="AU446" s="510">
        <v>2</v>
      </c>
      <c r="AV446" s="510"/>
      <c r="AW446" s="510"/>
      <c r="AX446" s="510">
        <v>1</v>
      </c>
      <c r="AY446" s="510"/>
      <c r="AZ446" s="510"/>
      <c r="BA446" s="510"/>
      <c r="BB446" s="510">
        <v>1</v>
      </c>
      <c r="BC446" s="510"/>
      <c r="BD446" s="510"/>
      <c r="BE446" s="510"/>
      <c r="BF446" s="511">
        <v>7</v>
      </c>
    </row>
    <row r="447" spans="1:58" x14ac:dyDescent="0.25">
      <c r="A447" s="508" t="s">
        <v>349</v>
      </c>
      <c r="B447" s="509" t="s">
        <v>382</v>
      </c>
      <c r="C447" s="510"/>
      <c r="D447" s="510"/>
      <c r="E447" s="510"/>
      <c r="F447" s="510">
        <v>1</v>
      </c>
      <c r="G447" s="510">
        <v>1</v>
      </c>
      <c r="H447" s="510"/>
      <c r="I447" s="510"/>
      <c r="J447" s="510"/>
      <c r="K447" s="510"/>
      <c r="L447" s="510">
        <v>2</v>
      </c>
      <c r="M447" s="510"/>
      <c r="N447" s="510"/>
      <c r="O447" s="510"/>
      <c r="P447" s="510">
        <v>4</v>
      </c>
      <c r="Q447" s="510"/>
      <c r="R447" s="510"/>
      <c r="S447" s="510"/>
      <c r="T447" s="510"/>
      <c r="U447" s="510">
        <v>1</v>
      </c>
      <c r="V447" s="510"/>
      <c r="W447" s="510"/>
      <c r="X447" s="510"/>
      <c r="Y447" s="510"/>
      <c r="Z447" s="510">
        <v>6</v>
      </c>
      <c r="AA447" s="510">
        <v>2</v>
      </c>
      <c r="AB447" s="510"/>
      <c r="AC447" s="510"/>
      <c r="AD447" s="510"/>
      <c r="AE447" s="510"/>
      <c r="AF447" s="510"/>
      <c r="AG447" s="510"/>
      <c r="AH447" s="510"/>
      <c r="AI447" s="510"/>
      <c r="AJ447" s="510"/>
      <c r="AK447" s="510"/>
      <c r="AL447" s="510">
        <v>1</v>
      </c>
      <c r="AM447" s="510"/>
      <c r="AN447" s="510"/>
      <c r="AO447" s="510"/>
      <c r="AP447" s="510">
        <v>1</v>
      </c>
      <c r="AQ447" s="510"/>
      <c r="AR447" s="510"/>
      <c r="AS447" s="510"/>
      <c r="AT447" s="510"/>
      <c r="AU447" s="510">
        <v>3</v>
      </c>
      <c r="AV447" s="510"/>
      <c r="AW447" s="510"/>
      <c r="AX447" s="510">
        <v>1</v>
      </c>
      <c r="AY447" s="510"/>
      <c r="AZ447" s="510"/>
      <c r="BA447" s="510"/>
      <c r="BB447" s="510">
        <v>5</v>
      </c>
      <c r="BC447" s="510"/>
      <c r="BD447" s="510"/>
      <c r="BE447" s="510"/>
      <c r="BF447" s="511">
        <v>28</v>
      </c>
    </row>
    <row r="448" spans="1:58" x14ac:dyDescent="0.25">
      <c r="A448" s="508" t="s">
        <v>349</v>
      </c>
      <c r="B448" s="509" t="s">
        <v>390</v>
      </c>
      <c r="C448" s="510"/>
      <c r="D448" s="510"/>
      <c r="E448" s="510"/>
      <c r="F448" s="510">
        <v>2</v>
      </c>
      <c r="G448" s="510">
        <v>1</v>
      </c>
      <c r="H448" s="510"/>
      <c r="I448" s="510"/>
      <c r="J448" s="510"/>
      <c r="K448" s="510"/>
      <c r="L448" s="510">
        <v>1</v>
      </c>
      <c r="M448" s="510"/>
      <c r="N448" s="510"/>
      <c r="O448" s="510"/>
      <c r="P448" s="510">
        <v>3</v>
      </c>
      <c r="Q448" s="510"/>
      <c r="R448" s="510"/>
      <c r="S448" s="510"/>
      <c r="T448" s="510"/>
      <c r="U448" s="510">
        <v>1</v>
      </c>
      <c r="V448" s="510"/>
      <c r="W448" s="510"/>
      <c r="X448" s="510"/>
      <c r="Y448" s="510"/>
      <c r="Z448" s="510">
        <v>3</v>
      </c>
      <c r="AA448" s="510">
        <v>1</v>
      </c>
      <c r="AB448" s="510"/>
      <c r="AC448" s="510"/>
      <c r="AD448" s="510"/>
      <c r="AE448" s="510"/>
      <c r="AF448" s="510"/>
      <c r="AG448" s="510"/>
      <c r="AH448" s="510"/>
      <c r="AI448" s="510"/>
      <c r="AJ448" s="510"/>
      <c r="AK448" s="510"/>
      <c r="AL448" s="510"/>
      <c r="AM448" s="510"/>
      <c r="AN448" s="510">
        <v>4</v>
      </c>
      <c r="AO448" s="510"/>
      <c r="AP448" s="510">
        <v>1</v>
      </c>
      <c r="AQ448" s="510"/>
      <c r="AR448" s="510"/>
      <c r="AS448" s="510"/>
      <c r="AT448" s="510"/>
      <c r="AU448" s="510">
        <v>3</v>
      </c>
      <c r="AV448" s="510"/>
      <c r="AW448" s="510"/>
      <c r="AX448" s="510">
        <v>1</v>
      </c>
      <c r="AY448" s="510"/>
      <c r="AZ448" s="510"/>
      <c r="BA448" s="510"/>
      <c r="BB448" s="510">
        <v>3</v>
      </c>
      <c r="BC448" s="510"/>
      <c r="BD448" s="510"/>
      <c r="BE448" s="510"/>
      <c r="BF448" s="511">
        <v>24</v>
      </c>
    </row>
    <row r="449" spans="1:58" x14ac:dyDescent="0.25">
      <c r="A449" s="508" t="s">
        <v>349</v>
      </c>
      <c r="B449" s="509" t="s">
        <v>389</v>
      </c>
      <c r="C449" s="510"/>
      <c r="D449" s="510"/>
      <c r="E449" s="510"/>
      <c r="F449" s="510"/>
      <c r="G449" s="510"/>
      <c r="H449" s="510"/>
      <c r="I449" s="510"/>
      <c r="J449" s="510"/>
      <c r="K449" s="510"/>
      <c r="L449" s="510">
        <v>1</v>
      </c>
      <c r="M449" s="510"/>
      <c r="N449" s="510"/>
      <c r="O449" s="510"/>
      <c r="P449" s="510">
        <v>1</v>
      </c>
      <c r="Q449" s="510"/>
      <c r="R449" s="510"/>
      <c r="S449" s="510"/>
      <c r="T449" s="510"/>
      <c r="U449" s="510"/>
      <c r="V449" s="510"/>
      <c r="W449" s="510"/>
      <c r="X449" s="510"/>
      <c r="Y449" s="510"/>
      <c r="Z449" s="510">
        <v>2</v>
      </c>
      <c r="AA449" s="510">
        <v>1</v>
      </c>
      <c r="AB449" s="510"/>
      <c r="AC449" s="510"/>
      <c r="AD449" s="510"/>
      <c r="AE449" s="510"/>
      <c r="AF449" s="510"/>
      <c r="AG449" s="510"/>
      <c r="AH449" s="510"/>
      <c r="AI449" s="510"/>
      <c r="AJ449" s="510"/>
      <c r="AK449" s="510"/>
      <c r="AL449" s="510"/>
      <c r="AM449" s="510"/>
      <c r="AN449" s="510"/>
      <c r="AO449" s="510"/>
      <c r="AP449" s="510">
        <v>1</v>
      </c>
      <c r="AQ449" s="510"/>
      <c r="AR449" s="510"/>
      <c r="AS449" s="510"/>
      <c r="AT449" s="510"/>
      <c r="AU449" s="510">
        <v>1</v>
      </c>
      <c r="AV449" s="510"/>
      <c r="AW449" s="510"/>
      <c r="AX449" s="510"/>
      <c r="AY449" s="510"/>
      <c r="AZ449" s="510"/>
      <c r="BA449" s="510"/>
      <c r="BB449" s="510">
        <v>2</v>
      </c>
      <c r="BC449" s="510"/>
      <c r="BD449" s="510"/>
      <c r="BE449" s="510"/>
      <c r="BF449" s="511">
        <v>9</v>
      </c>
    </row>
    <row r="450" spans="1:58" x14ac:dyDescent="0.25">
      <c r="A450" s="508" t="s">
        <v>349</v>
      </c>
      <c r="B450" s="509" t="s">
        <v>388</v>
      </c>
      <c r="C450" s="510"/>
      <c r="D450" s="510"/>
      <c r="E450" s="510"/>
      <c r="F450" s="510"/>
      <c r="G450" s="510"/>
      <c r="H450" s="510"/>
      <c r="I450" s="510"/>
      <c r="J450" s="510"/>
      <c r="K450" s="510"/>
      <c r="L450" s="510">
        <v>1</v>
      </c>
      <c r="M450" s="510"/>
      <c r="N450" s="510"/>
      <c r="O450" s="510"/>
      <c r="P450" s="510">
        <v>1</v>
      </c>
      <c r="Q450" s="510"/>
      <c r="R450" s="510"/>
      <c r="S450" s="510"/>
      <c r="T450" s="510"/>
      <c r="U450" s="510"/>
      <c r="V450" s="510"/>
      <c r="W450" s="510"/>
      <c r="X450" s="510"/>
      <c r="Y450" s="510"/>
      <c r="Z450" s="510">
        <v>1</v>
      </c>
      <c r="AA450" s="510"/>
      <c r="AB450" s="510"/>
      <c r="AC450" s="510"/>
      <c r="AD450" s="510"/>
      <c r="AE450" s="510"/>
      <c r="AF450" s="510"/>
      <c r="AG450" s="510"/>
      <c r="AH450" s="510"/>
      <c r="AI450" s="510"/>
      <c r="AJ450" s="510"/>
      <c r="AK450" s="510"/>
      <c r="AL450" s="510"/>
      <c r="AM450" s="510">
        <v>1</v>
      </c>
      <c r="AN450" s="510"/>
      <c r="AO450" s="510"/>
      <c r="AP450" s="510"/>
      <c r="AQ450" s="510"/>
      <c r="AR450" s="510"/>
      <c r="AS450" s="510"/>
      <c r="AT450" s="510"/>
      <c r="AU450" s="510">
        <v>1</v>
      </c>
      <c r="AV450" s="510"/>
      <c r="AW450" s="510"/>
      <c r="AX450" s="510"/>
      <c r="AY450" s="510"/>
      <c r="AZ450" s="510"/>
      <c r="BA450" s="510"/>
      <c r="BB450" s="510">
        <v>3</v>
      </c>
      <c r="BC450" s="510"/>
      <c r="BD450" s="510"/>
      <c r="BE450" s="510"/>
      <c r="BF450" s="511">
        <v>8</v>
      </c>
    </row>
    <row r="451" spans="1:58" x14ac:dyDescent="0.25">
      <c r="A451" s="508" t="s">
        <v>349</v>
      </c>
      <c r="B451" s="509" t="s">
        <v>351</v>
      </c>
      <c r="C451" s="510"/>
      <c r="D451" s="510"/>
      <c r="E451" s="510"/>
      <c r="F451" s="510">
        <v>1</v>
      </c>
      <c r="G451" s="510">
        <v>1</v>
      </c>
      <c r="H451" s="510"/>
      <c r="I451" s="510"/>
      <c r="J451" s="510"/>
      <c r="K451" s="510"/>
      <c r="L451" s="510">
        <v>2</v>
      </c>
      <c r="M451" s="510"/>
      <c r="N451" s="510"/>
      <c r="O451" s="510"/>
      <c r="P451" s="510">
        <v>1</v>
      </c>
      <c r="Q451" s="510"/>
      <c r="R451" s="510"/>
      <c r="S451" s="510"/>
      <c r="T451" s="510"/>
      <c r="U451" s="510"/>
      <c r="V451" s="510"/>
      <c r="W451" s="510"/>
      <c r="X451" s="510"/>
      <c r="Y451" s="510"/>
      <c r="Z451" s="510">
        <v>2</v>
      </c>
      <c r="AA451" s="510">
        <v>1</v>
      </c>
      <c r="AB451" s="510"/>
      <c r="AC451" s="510"/>
      <c r="AD451" s="510"/>
      <c r="AE451" s="510"/>
      <c r="AF451" s="510"/>
      <c r="AG451" s="510"/>
      <c r="AH451" s="510"/>
      <c r="AI451" s="510"/>
      <c r="AJ451" s="510"/>
      <c r="AK451" s="510"/>
      <c r="AL451" s="510"/>
      <c r="AM451" s="510"/>
      <c r="AN451" s="510"/>
      <c r="AO451" s="510"/>
      <c r="AP451" s="510">
        <v>1</v>
      </c>
      <c r="AQ451" s="510"/>
      <c r="AR451" s="510"/>
      <c r="AS451" s="510"/>
      <c r="AT451" s="510"/>
      <c r="AU451" s="510">
        <v>2</v>
      </c>
      <c r="AV451" s="510"/>
      <c r="AW451" s="510"/>
      <c r="AX451" s="510"/>
      <c r="AY451" s="510"/>
      <c r="AZ451" s="510"/>
      <c r="BA451" s="510"/>
      <c r="BB451" s="510">
        <v>2</v>
      </c>
      <c r="BC451" s="510"/>
      <c r="BD451" s="510"/>
      <c r="BE451" s="510"/>
      <c r="BF451" s="511">
        <v>13</v>
      </c>
    </row>
    <row r="452" spans="1:58" s="434" customFormat="1" x14ac:dyDescent="0.25">
      <c r="A452" s="1701" t="s">
        <v>984</v>
      </c>
      <c r="B452" s="1702"/>
      <c r="C452" s="444">
        <v>0</v>
      </c>
      <c r="D452" s="444">
        <v>0</v>
      </c>
      <c r="E452" s="444">
        <v>0</v>
      </c>
      <c r="F452" s="444">
        <v>4</v>
      </c>
      <c r="G452" s="444">
        <v>3</v>
      </c>
      <c r="H452" s="444">
        <v>0</v>
      </c>
      <c r="I452" s="444">
        <v>0</v>
      </c>
      <c r="J452" s="444">
        <v>0</v>
      </c>
      <c r="K452" s="444">
        <v>0</v>
      </c>
      <c r="L452" s="444">
        <v>8</v>
      </c>
      <c r="M452" s="444">
        <v>0</v>
      </c>
      <c r="N452" s="444">
        <v>0</v>
      </c>
      <c r="O452" s="444">
        <v>0</v>
      </c>
      <c r="P452" s="444">
        <v>13</v>
      </c>
      <c r="Q452" s="444">
        <v>0</v>
      </c>
      <c r="R452" s="444">
        <v>0</v>
      </c>
      <c r="S452" s="444">
        <v>0</v>
      </c>
      <c r="T452" s="444">
        <v>0</v>
      </c>
      <c r="U452" s="444">
        <v>2</v>
      </c>
      <c r="V452" s="444">
        <v>0</v>
      </c>
      <c r="W452" s="444">
        <v>0</v>
      </c>
      <c r="X452" s="444">
        <v>0</v>
      </c>
      <c r="Y452" s="444">
        <v>0</v>
      </c>
      <c r="Z452" s="444">
        <v>18</v>
      </c>
      <c r="AA452" s="444">
        <v>6</v>
      </c>
      <c r="AB452" s="444">
        <v>0</v>
      </c>
      <c r="AC452" s="444">
        <v>0</v>
      </c>
      <c r="AD452" s="444">
        <v>0</v>
      </c>
      <c r="AE452" s="444">
        <v>0</v>
      </c>
      <c r="AF452" s="444">
        <v>0</v>
      </c>
      <c r="AG452" s="444">
        <v>0</v>
      </c>
      <c r="AH452" s="444">
        <v>0</v>
      </c>
      <c r="AI452" s="444">
        <v>0</v>
      </c>
      <c r="AJ452" s="444">
        <v>0</v>
      </c>
      <c r="AK452" s="444">
        <v>0</v>
      </c>
      <c r="AL452" s="444">
        <v>2</v>
      </c>
      <c r="AM452" s="444">
        <v>2</v>
      </c>
      <c r="AN452" s="444">
        <v>4</v>
      </c>
      <c r="AO452" s="444">
        <v>0</v>
      </c>
      <c r="AP452" s="444">
        <v>5</v>
      </c>
      <c r="AQ452" s="444">
        <v>0</v>
      </c>
      <c r="AR452" s="444">
        <v>0</v>
      </c>
      <c r="AS452" s="444">
        <v>0</v>
      </c>
      <c r="AT452" s="444">
        <v>0</v>
      </c>
      <c r="AU452" s="444">
        <v>14</v>
      </c>
      <c r="AV452" s="444">
        <v>0</v>
      </c>
      <c r="AW452" s="444">
        <v>0</v>
      </c>
      <c r="AX452" s="444">
        <v>4</v>
      </c>
      <c r="AY452" s="444">
        <v>0</v>
      </c>
      <c r="AZ452" s="444">
        <v>0</v>
      </c>
      <c r="BA452" s="444">
        <v>0</v>
      </c>
      <c r="BB452" s="444">
        <v>20</v>
      </c>
      <c r="BC452" s="444">
        <v>0</v>
      </c>
      <c r="BD452" s="444">
        <v>0</v>
      </c>
      <c r="BE452" s="444">
        <v>0</v>
      </c>
      <c r="BF452" s="444">
        <v>105</v>
      </c>
    </row>
    <row r="453" spans="1:58" x14ac:dyDescent="0.25">
      <c r="A453" s="508" t="s">
        <v>349</v>
      </c>
      <c r="B453" s="509" t="s">
        <v>387</v>
      </c>
      <c r="C453" s="510"/>
      <c r="D453" s="510"/>
      <c r="E453" s="510"/>
      <c r="F453" s="510"/>
      <c r="G453" s="510"/>
      <c r="H453" s="510"/>
      <c r="I453" s="510"/>
      <c r="J453" s="510"/>
      <c r="K453" s="510"/>
      <c r="L453" s="510"/>
      <c r="M453" s="510"/>
      <c r="N453" s="510"/>
      <c r="O453" s="510"/>
      <c r="P453" s="510"/>
      <c r="Q453" s="510"/>
      <c r="R453" s="510"/>
      <c r="S453" s="510"/>
      <c r="T453" s="510"/>
      <c r="U453" s="510"/>
      <c r="V453" s="510"/>
      <c r="W453" s="510"/>
      <c r="X453" s="510"/>
      <c r="Y453" s="510"/>
      <c r="Z453" s="510">
        <v>1</v>
      </c>
      <c r="AA453" s="510"/>
      <c r="AB453" s="510"/>
      <c r="AC453" s="510"/>
      <c r="AD453" s="510"/>
      <c r="AE453" s="510"/>
      <c r="AF453" s="510"/>
      <c r="AG453" s="510"/>
      <c r="AH453" s="510"/>
      <c r="AI453" s="510"/>
      <c r="AJ453" s="510"/>
      <c r="AK453" s="510"/>
      <c r="AL453" s="510"/>
      <c r="AM453" s="510"/>
      <c r="AN453" s="510"/>
      <c r="AO453" s="510"/>
      <c r="AP453" s="510"/>
      <c r="AQ453" s="510"/>
      <c r="AR453" s="510"/>
      <c r="AS453" s="510"/>
      <c r="AT453" s="510"/>
      <c r="AU453" s="510">
        <v>1</v>
      </c>
      <c r="AV453" s="510"/>
      <c r="AW453" s="510"/>
      <c r="AX453" s="510"/>
      <c r="AY453" s="510"/>
      <c r="AZ453" s="510"/>
      <c r="BA453" s="510"/>
      <c r="BB453" s="510"/>
      <c r="BC453" s="510"/>
      <c r="BD453" s="510"/>
      <c r="BE453" s="510"/>
      <c r="BF453" s="511">
        <v>2</v>
      </c>
    </row>
    <row r="454" spans="1:58" x14ac:dyDescent="0.25">
      <c r="A454" s="508" t="s">
        <v>349</v>
      </c>
      <c r="B454" s="509" t="s">
        <v>381</v>
      </c>
      <c r="C454" s="510"/>
      <c r="D454" s="510"/>
      <c r="E454" s="510"/>
      <c r="F454" s="510"/>
      <c r="G454" s="510"/>
      <c r="H454" s="510"/>
      <c r="I454" s="510"/>
      <c r="J454" s="510"/>
      <c r="K454" s="510"/>
      <c r="L454" s="510"/>
      <c r="M454" s="510"/>
      <c r="N454" s="510"/>
      <c r="O454" s="510"/>
      <c r="P454" s="510"/>
      <c r="Q454" s="510"/>
      <c r="R454" s="510"/>
      <c r="S454" s="510"/>
      <c r="T454" s="510"/>
      <c r="U454" s="510"/>
      <c r="V454" s="510"/>
      <c r="W454" s="510"/>
      <c r="X454" s="510"/>
      <c r="Y454" s="510"/>
      <c r="Z454" s="510">
        <v>1</v>
      </c>
      <c r="AA454" s="510"/>
      <c r="AB454" s="510"/>
      <c r="AC454" s="510"/>
      <c r="AD454" s="510"/>
      <c r="AE454" s="510"/>
      <c r="AF454" s="510"/>
      <c r="AG454" s="510"/>
      <c r="AH454" s="510"/>
      <c r="AI454" s="510"/>
      <c r="AJ454" s="510"/>
      <c r="AK454" s="510"/>
      <c r="AL454" s="510"/>
      <c r="AM454" s="510"/>
      <c r="AN454" s="510"/>
      <c r="AO454" s="510"/>
      <c r="AP454" s="510"/>
      <c r="AQ454" s="510"/>
      <c r="AR454" s="510"/>
      <c r="AS454" s="510"/>
      <c r="AT454" s="510"/>
      <c r="AU454" s="510"/>
      <c r="AV454" s="510"/>
      <c r="AW454" s="510"/>
      <c r="AX454" s="510"/>
      <c r="AY454" s="510"/>
      <c r="AZ454" s="510"/>
      <c r="BA454" s="510"/>
      <c r="BB454" s="510"/>
      <c r="BC454" s="510"/>
      <c r="BD454" s="510"/>
      <c r="BE454" s="510"/>
      <c r="BF454" s="511">
        <v>1</v>
      </c>
    </row>
    <row r="455" spans="1:58" x14ac:dyDescent="0.25">
      <c r="A455" s="508" t="s">
        <v>349</v>
      </c>
      <c r="B455" s="509" t="s">
        <v>386</v>
      </c>
      <c r="C455" s="510"/>
      <c r="D455" s="510"/>
      <c r="E455" s="510"/>
      <c r="F455" s="510"/>
      <c r="G455" s="510"/>
      <c r="H455" s="510"/>
      <c r="I455" s="510"/>
      <c r="J455" s="510"/>
      <c r="K455" s="510"/>
      <c r="L455" s="510"/>
      <c r="M455" s="510"/>
      <c r="N455" s="510"/>
      <c r="O455" s="510"/>
      <c r="P455" s="510">
        <v>1</v>
      </c>
      <c r="Q455" s="510"/>
      <c r="R455" s="510"/>
      <c r="S455" s="510"/>
      <c r="T455" s="510"/>
      <c r="U455" s="510"/>
      <c r="V455" s="510"/>
      <c r="W455" s="510"/>
      <c r="X455" s="510"/>
      <c r="Y455" s="510"/>
      <c r="Z455" s="510"/>
      <c r="AA455" s="510">
        <v>1</v>
      </c>
      <c r="AB455" s="510"/>
      <c r="AC455" s="510"/>
      <c r="AD455" s="510"/>
      <c r="AE455" s="510"/>
      <c r="AF455" s="510"/>
      <c r="AG455" s="510"/>
      <c r="AH455" s="510"/>
      <c r="AI455" s="510"/>
      <c r="AJ455" s="510"/>
      <c r="AK455" s="510"/>
      <c r="AL455" s="510"/>
      <c r="AM455" s="510"/>
      <c r="AN455" s="510"/>
      <c r="AO455" s="510"/>
      <c r="AP455" s="510"/>
      <c r="AQ455" s="510"/>
      <c r="AR455" s="510"/>
      <c r="AS455" s="510"/>
      <c r="AT455" s="510"/>
      <c r="AU455" s="510">
        <v>1</v>
      </c>
      <c r="AV455" s="510"/>
      <c r="AW455" s="510"/>
      <c r="AX455" s="510"/>
      <c r="AY455" s="510"/>
      <c r="AZ455" s="510"/>
      <c r="BA455" s="510"/>
      <c r="BB455" s="510"/>
      <c r="BC455" s="510"/>
      <c r="BD455" s="510"/>
      <c r="BE455" s="510"/>
      <c r="BF455" s="511">
        <v>3</v>
      </c>
    </row>
    <row r="456" spans="1:58" x14ac:dyDescent="0.25">
      <c r="A456" s="508" t="s">
        <v>349</v>
      </c>
      <c r="B456" s="509" t="s">
        <v>385</v>
      </c>
      <c r="C456" s="510"/>
      <c r="D456" s="510"/>
      <c r="E456" s="510"/>
      <c r="F456" s="510"/>
      <c r="G456" s="510"/>
      <c r="H456" s="510"/>
      <c r="I456" s="510"/>
      <c r="J456" s="510"/>
      <c r="K456" s="510"/>
      <c r="L456" s="510"/>
      <c r="M456" s="510"/>
      <c r="N456" s="510"/>
      <c r="O456" s="510"/>
      <c r="P456" s="510">
        <v>2</v>
      </c>
      <c r="Q456" s="510"/>
      <c r="R456" s="510"/>
      <c r="S456" s="510"/>
      <c r="T456" s="510"/>
      <c r="U456" s="510"/>
      <c r="V456" s="510"/>
      <c r="W456" s="510"/>
      <c r="X456" s="510"/>
      <c r="Y456" s="510"/>
      <c r="Z456" s="510">
        <v>1</v>
      </c>
      <c r="AA456" s="510">
        <v>1</v>
      </c>
      <c r="AB456" s="510"/>
      <c r="AC456" s="510"/>
      <c r="AD456" s="510"/>
      <c r="AE456" s="510"/>
      <c r="AF456" s="510"/>
      <c r="AG456" s="510"/>
      <c r="AH456" s="510"/>
      <c r="AI456" s="510"/>
      <c r="AJ456" s="510"/>
      <c r="AK456" s="510"/>
      <c r="AL456" s="510"/>
      <c r="AM456" s="510"/>
      <c r="AN456" s="510"/>
      <c r="AO456" s="510"/>
      <c r="AP456" s="510"/>
      <c r="AQ456" s="510"/>
      <c r="AR456" s="510"/>
      <c r="AS456" s="510"/>
      <c r="AT456" s="510"/>
      <c r="AU456" s="510">
        <v>1</v>
      </c>
      <c r="AV456" s="510"/>
      <c r="AW456" s="510"/>
      <c r="AX456" s="510"/>
      <c r="AY456" s="510"/>
      <c r="AZ456" s="510"/>
      <c r="BA456" s="510"/>
      <c r="BB456" s="510">
        <v>1</v>
      </c>
      <c r="BC456" s="510"/>
      <c r="BD456" s="510"/>
      <c r="BE456" s="510"/>
      <c r="BF456" s="511">
        <v>6</v>
      </c>
    </row>
    <row r="457" spans="1:58" x14ac:dyDescent="0.25">
      <c r="A457" s="508" t="s">
        <v>349</v>
      </c>
      <c r="B457" s="509" t="s">
        <v>384</v>
      </c>
      <c r="C457" s="510"/>
      <c r="D457" s="510"/>
      <c r="E457" s="510"/>
      <c r="F457" s="510"/>
      <c r="G457" s="510">
        <v>1</v>
      </c>
      <c r="H457" s="510"/>
      <c r="I457" s="510"/>
      <c r="J457" s="510"/>
      <c r="K457" s="510"/>
      <c r="L457" s="510"/>
      <c r="M457" s="510"/>
      <c r="N457" s="510"/>
      <c r="O457" s="510"/>
      <c r="P457" s="510">
        <v>1</v>
      </c>
      <c r="Q457" s="510"/>
      <c r="R457" s="510"/>
      <c r="S457" s="510"/>
      <c r="T457" s="510"/>
      <c r="U457" s="510"/>
      <c r="V457" s="510"/>
      <c r="W457" s="510"/>
      <c r="X457" s="510"/>
      <c r="Y457" s="510"/>
      <c r="Z457" s="510"/>
      <c r="AA457" s="510"/>
      <c r="AB457" s="510"/>
      <c r="AC457" s="510"/>
      <c r="AD457" s="510"/>
      <c r="AE457" s="510"/>
      <c r="AF457" s="510"/>
      <c r="AG457" s="510"/>
      <c r="AH457" s="510"/>
      <c r="AI457" s="510"/>
      <c r="AJ457" s="510"/>
      <c r="AK457" s="510"/>
      <c r="AL457" s="510"/>
      <c r="AM457" s="510"/>
      <c r="AN457" s="510"/>
      <c r="AO457" s="510"/>
      <c r="AP457" s="510"/>
      <c r="AQ457" s="510"/>
      <c r="AR457" s="510"/>
      <c r="AS457" s="510"/>
      <c r="AT457" s="510"/>
      <c r="AU457" s="510">
        <v>2</v>
      </c>
      <c r="AV457" s="510"/>
      <c r="AW457" s="510"/>
      <c r="AX457" s="510">
        <v>1</v>
      </c>
      <c r="AY457" s="510"/>
      <c r="AZ457" s="510"/>
      <c r="BA457" s="510"/>
      <c r="BB457" s="510">
        <v>3</v>
      </c>
      <c r="BC457" s="510"/>
      <c r="BD457" s="510"/>
      <c r="BE457" s="510"/>
      <c r="BF457" s="511">
        <v>8</v>
      </c>
    </row>
    <row r="458" spans="1:58" x14ac:dyDescent="0.25">
      <c r="A458" s="508" t="s">
        <v>349</v>
      </c>
      <c r="B458" s="509" t="s">
        <v>383</v>
      </c>
      <c r="C458" s="510"/>
      <c r="D458" s="510"/>
      <c r="E458" s="510"/>
      <c r="F458" s="510">
        <v>1</v>
      </c>
      <c r="G458" s="510">
        <v>1</v>
      </c>
      <c r="H458" s="510"/>
      <c r="I458" s="510"/>
      <c r="J458" s="510"/>
      <c r="K458" s="510"/>
      <c r="L458" s="510">
        <v>1</v>
      </c>
      <c r="M458" s="510"/>
      <c r="N458" s="510"/>
      <c r="O458" s="510"/>
      <c r="P458" s="510">
        <v>1</v>
      </c>
      <c r="Q458" s="510"/>
      <c r="R458" s="510"/>
      <c r="S458" s="510"/>
      <c r="T458" s="510"/>
      <c r="U458" s="510"/>
      <c r="V458" s="510"/>
      <c r="W458" s="510"/>
      <c r="X458" s="510"/>
      <c r="Y458" s="510"/>
      <c r="Z458" s="510"/>
      <c r="AA458" s="510"/>
      <c r="AB458" s="510"/>
      <c r="AC458" s="510"/>
      <c r="AD458" s="510"/>
      <c r="AE458" s="510"/>
      <c r="AF458" s="510"/>
      <c r="AG458" s="510"/>
      <c r="AH458" s="510"/>
      <c r="AI458" s="510"/>
      <c r="AJ458" s="510"/>
      <c r="AK458" s="510"/>
      <c r="AL458" s="510"/>
      <c r="AM458" s="510"/>
      <c r="AN458" s="510"/>
      <c r="AO458" s="510"/>
      <c r="AP458" s="510"/>
      <c r="AQ458" s="510"/>
      <c r="AR458" s="510"/>
      <c r="AS458" s="510"/>
      <c r="AT458" s="510"/>
      <c r="AU458" s="510">
        <v>2</v>
      </c>
      <c r="AV458" s="510"/>
      <c r="AW458" s="510"/>
      <c r="AX458" s="510"/>
      <c r="AY458" s="510"/>
      <c r="AZ458" s="510"/>
      <c r="BA458" s="510"/>
      <c r="BB458" s="510">
        <v>1</v>
      </c>
      <c r="BC458" s="510"/>
      <c r="BD458" s="510"/>
      <c r="BE458" s="510"/>
      <c r="BF458" s="511">
        <v>7</v>
      </c>
    </row>
    <row r="459" spans="1:58" x14ac:dyDescent="0.25">
      <c r="A459" s="508" t="s">
        <v>349</v>
      </c>
      <c r="B459" s="509" t="s">
        <v>392</v>
      </c>
      <c r="C459" s="510"/>
      <c r="D459" s="510"/>
      <c r="E459" s="510"/>
      <c r="F459" s="510"/>
      <c r="G459" s="510"/>
      <c r="H459" s="510"/>
      <c r="I459" s="510"/>
      <c r="J459" s="510"/>
      <c r="K459" s="510"/>
      <c r="L459" s="510"/>
      <c r="M459" s="510"/>
      <c r="N459" s="510"/>
      <c r="O459" s="510"/>
      <c r="P459" s="510">
        <v>1</v>
      </c>
      <c r="Q459" s="510"/>
      <c r="R459" s="510"/>
      <c r="S459" s="510"/>
      <c r="T459" s="510"/>
      <c r="U459" s="510"/>
      <c r="V459" s="510"/>
      <c r="W459" s="510"/>
      <c r="X459" s="510"/>
      <c r="Y459" s="510"/>
      <c r="Z459" s="510">
        <v>1</v>
      </c>
      <c r="AA459" s="510"/>
      <c r="AB459" s="510"/>
      <c r="AC459" s="510"/>
      <c r="AD459" s="510"/>
      <c r="AE459" s="510"/>
      <c r="AF459" s="510"/>
      <c r="AG459" s="510"/>
      <c r="AH459" s="510"/>
      <c r="AI459" s="510"/>
      <c r="AJ459" s="510"/>
      <c r="AK459" s="510"/>
      <c r="AL459" s="510"/>
      <c r="AM459" s="510">
        <v>1</v>
      </c>
      <c r="AN459" s="510"/>
      <c r="AO459" s="510"/>
      <c r="AP459" s="510"/>
      <c r="AQ459" s="510"/>
      <c r="AR459" s="510"/>
      <c r="AS459" s="510"/>
      <c r="AT459" s="510"/>
      <c r="AU459" s="510">
        <v>1</v>
      </c>
      <c r="AV459" s="510"/>
      <c r="AW459" s="510"/>
      <c r="AX459" s="510"/>
      <c r="AY459" s="510"/>
      <c r="AZ459" s="510"/>
      <c r="BA459" s="510"/>
      <c r="BB459" s="510">
        <v>1</v>
      </c>
      <c r="BC459" s="510"/>
      <c r="BD459" s="510"/>
      <c r="BE459" s="510"/>
      <c r="BF459" s="511">
        <v>5</v>
      </c>
    </row>
    <row r="460" spans="1:58" s="434" customFormat="1" x14ac:dyDescent="0.25">
      <c r="A460" s="1701" t="s">
        <v>985</v>
      </c>
      <c r="B460" s="1702"/>
      <c r="C460" s="444">
        <v>0</v>
      </c>
      <c r="D460" s="444">
        <v>0</v>
      </c>
      <c r="E460" s="444">
        <v>0</v>
      </c>
      <c r="F460" s="444">
        <v>1</v>
      </c>
      <c r="G460" s="444">
        <v>2</v>
      </c>
      <c r="H460" s="444">
        <v>0</v>
      </c>
      <c r="I460" s="444">
        <v>0</v>
      </c>
      <c r="J460" s="444">
        <v>0</v>
      </c>
      <c r="K460" s="444">
        <v>0</v>
      </c>
      <c r="L460" s="444">
        <v>1</v>
      </c>
      <c r="M460" s="444">
        <v>0</v>
      </c>
      <c r="N460" s="444">
        <v>0</v>
      </c>
      <c r="O460" s="444">
        <v>0</v>
      </c>
      <c r="P460" s="444">
        <v>6</v>
      </c>
      <c r="Q460" s="444">
        <v>0</v>
      </c>
      <c r="R460" s="444">
        <v>0</v>
      </c>
      <c r="S460" s="444">
        <v>0</v>
      </c>
      <c r="T460" s="444">
        <v>0</v>
      </c>
      <c r="U460" s="444">
        <v>0</v>
      </c>
      <c r="V460" s="444">
        <v>0</v>
      </c>
      <c r="W460" s="444">
        <v>0</v>
      </c>
      <c r="X460" s="444">
        <v>0</v>
      </c>
      <c r="Y460" s="444">
        <v>0</v>
      </c>
      <c r="Z460" s="444">
        <v>4</v>
      </c>
      <c r="AA460" s="444">
        <v>2</v>
      </c>
      <c r="AB460" s="444">
        <v>0</v>
      </c>
      <c r="AC460" s="444">
        <v>0</v>
      </c>
      <c r="AD460" s="444">
        <v>0</v>
      </c>
      <c r="AE460" s="444">
        <v>0</v>
      </c>
      <c r="AF460" s="444">
        <v>0</v>
      </c>
      <c r="AG460" s="444">
        <v>0</v>
      </c>
      <c r="AH460" s="444">
        <v>0</v>
      </c>
      <c r="AI460" s="444">
        <v>0</v>
      </c>
      <c r="AJ460" s="444">
        <v>0</v>
      </c>
      <c r="AK460" s="444">
        <v>0</v>
      </c>
      <c r="AL460" s="444">
        <v>0</v>
      </c>
      <c r="AM460" s="444">
        <v>1</v>
      </c>
      <c r="AN460" s="444">
        <v>0</v>
      </c>
      <c r="AO460" s="444">
        <v>0</v>
      </c>
      <c r="AP460" s="444">
        <v>0</v>
      </c>
      <c r="AQ460" s="444">
        <v>0</v>
      </c>
      <c r="AR460" s="444">
        <v>0</v>
      </c>
      <c r="AS460" s="444">
        <v>0</v>
      </c>
      <c r="AT460" s="444">
        <v>0</v>
      </c>
      <c r="AU460" s="444">
        <v>8</v>
      </c>
      <c r="AV460" s="444">
        <v>0</v>
      </c>
      <c r="AW460" s="444">
        <v>0</v>
      </c>
      <c r="AX460" s="444">
        <v>1</v>
      </c>
      <c r="AY460" s="444">
        <v>0</v>
      </c>
      <c r="AZ460" s="444">
        <v>0</v>
      </c>
      <c r="BA460" s="444">
        <v>0</v>
      </c>
      <c r="BB460" s="444">
        <v>6</v>
      </c>
      <c r="BC460" s="444">
        <v>0</v>
      </c>
      <c r="BD460" s="444">
        <v>0</v>
      </c>
      <c r="BE460" s="444">
        <v>0</v>
      </c>
      <c r="BF460" s="444">
        <v>32</v>
      </c>
    </row>
    <row r="461" spans="1:58" x14ac:dyDescent="0.25">
      <c r="A461" s="508" t="s">
        <v>349</v>
      </c>
      <c r="B461" s="509" t="s">
        <v>354</v>
      </c>
      <c r="C461" s="510"/>
      <c r="D461" s="510"/>
      <c r="E461" s="510"/>
      <c r="F461" s="510">
        <v>1</v>
      </c>
      <c r="G461" s="510"/>
      <c r="H461" s="510">
        <v>1</v>
      </c>
      <c r="I461" s="510"/>
      <c r="J461" s="510">
        <v>3</v>
      </c>
      <c r="K461" s="510"/>
      <c r="L461" s="510">
        <v>1</v>
      </c>
      <c r="M461" s="510"/>
      <c r="N461" s="510"/>
      <c r="O461" s="510">
        <v>1</v>
      </c>
      <c r="P461" s="510"/>
      <c r="Q461" s="510">
        <v>1</v>
      </c>
      <c r="R461" s="510"/>
      <c r="S461" s="510"/>
      <c r="T461" s="510"/>
      <c r="U461" s="510"/>
      <c r="V461" s="510"/>
      <c r="W461" s="510"/>
      <c r="X461" s="510"/>
      <c r="Y461" s="510"/>
      <c r="Z461" s="510"/>
      <c r="AA461" s="510">
        <v>2</v>
      </c>
      <c r="AB461" s="510"/>
      <c r="AC461" s="510">
        <v>1</v>
      </c>
      <c r="AD461" s="510"/>
      <c r="AE461" s="510"/>
      <c r="AF461" s="510"/>
      <c r="AG461" s="510">
        <v>4</v>
      </c>
      <c r="AH461" s="510"/>
      <c r="AI461" s="510"/>
      <c r="AJ461" s="510"/>
      <c r="AK461" s="510"/>
      <c r="AL461" s="510"/>
      <c r="AM461" s="510"/>
      <c r="AN461" s="510"/>
      <c r="AO461" s="510"/>
      <c r="AP461" s="510">
        <v>1</v>
      </c>
      <c r="AQ461" s="510"/>
      <c r="AR461" s="510"/>
      <c r="AS461" s="510"/>
      <c r="AT461" s="510"/>
      <c r="AU461" s="510"/>
      <c r="AV461" s="510"/>
      <c r="AW461" s="510">
        <v>3</v>
      </c>
      <c r="AX461" s="510"/>
      <c r="AY461" s="510"/>
      <c r="AZ461" s="510"/>
      <c r="BA461" s="510">
        <v>4</v>
      </c>
      <c r="BB461" s="510"/>
      <c r="BC461" s="510"/>
      <c r="BD461" s="510"/>
      <c r="BE461" s="510"/>
      <c r="BF461" s="511">
        <v>23</v>
      </c>
    </row>
    <row r="462" spans="1:58" x14ac:dyDescent="0.25">
      <c r="A462" s="508" t="s">
        <v>349</v>
      </c>
      <c r="B462" s="509" t="s">
        <v>353</v>
      </c>
      <c r="C462" s="510"/>
      <c r="D462" s="510"/>
      <c r="E462" s="510"/>
      <c r="F462" s="510">
        <v>1</v>
      </c>
      <c r="G462" s="510"/>
      <c r="H462" s="510">
        <v>1</v>
      </c>
      <c r="I462" s="510">
        <v>1</v>
      </c>
      <c r="J462" s="510">
        <v>2</v>
      </c>
      <c r="K462" s="510"/>
      <c r="L462" s="510"/>
      <c r="M462" s="510"/>
      <c r="N462" s="510"/>
      <c r="O462" s="510"/>
      <c r="P462" s="510"/>
      <c r="Q462" s="510"/>
      <c r="R462" s="510"/>
      <c r="S462" s="510"/>
      <c r="T462" s="510"/>
      <c r="U462" s="510"/>
      <c r="V462" s="510"/>
      <c r="W462" s="510"/>
      <c r="X462" s="510"/>
      <c r="Y462" s="510"/>
      <c r="Z462" s="510"/>
      <c r="AA462" s="510">
        <v>1</v>
      </c>
      <c r="AB462" s="510"/>
      <c r="AC462" s="510"/>
      <c r="AD462" s="510"/>
      <c r="AE462" s="510"/>
      <c r="AF462" s="510"/>
      <c r="AG462" s="510">
        <v>2</v>
      </c>
      <c r="AH462" s="510"/>
      <c r="AI462" s="510"/>
      <c r="AJ462" s="510"/>
      <c r="AK462" s="510"/>
      <c r="AL462" s="510"/>
      <c r="AM462" s="510"/>
      <c r="AN462" s="510"/>
      <c r="AO462" s="510"/>
      <c r="AP462" s="510">
        <v>1</v>
      </c>
      <c r="AQ462" s="510">
        <v>8</v>
      </c>
      <c r="AR462" s="510"/>
      <c r="AS462" s="510"/>
      <c r="AT462" s="510"/>
      <c r="AU462" s="510"/>
      <c r="AV462" s="510"/>
      <c r="AW462" s="510">
        <v>1</v>
      </c>
      <c r="AX462" s="510"/>
      <c r="AY462" s="510"/>
      <c r="AZ462" s="510"/>
      <c r="BA462" s="510">
        <v>2</v>
      </c>
      <c r="BB462" s="510"/>
      <c r="BC462" s="510"/>
      <c r="BD462" s="510"/>
      <c r="BE462" s="510"/>
      <c r="BF462" s="511">
        <v>20</v>
      </c>
    </row>
    <row r="463" spans="1:58" x14ac:dyDescent="0.25">
      <c r="A463" s="508" t="s">
        <v>349</v>
      </c>
      <c r="B463" s="509" t="s">
        <v>350</v>
      </c>
      <c r="C463" s="510"/>
      <c r="D463" s="510"/>
      <c r="E463" s="510">
        <v>1</v>
      </c>
      <c r="F463" s="510">
        <v>1</v>
      </c>
      <c r="G463" s="510"/>
      <c r="H463" s="510">
        <v>1</v>
      </c>
      <c r="I463" s="510"/>
      <c r="J463" s="510">
        <v>3</v>
      </c>
      <c r="K463" s="510"/>
      <c r="L463" s="510"/>
      <c r="M463" s="510"/>
      <c r="N463" s="510"/>
      <c r="O463" s="510">
        <v>1</v>
      </c>
      <c r="P463" s="510"/>
      <c r="Q463" s="510"/>
      <c r="R463" s="510"/>
      <c r="S463" s="510"/>
      <c r="T463" s="510"/>
      <c r="U463" s="510"/>
      <c r="V463" s="510"/>
      <c r="W463" s="510"/>
      <c r="X463" s="510"/>
      <c r="Y463" s="510">
        <v>4</v>
      </c>
      <c r="Z463" s="510"/>
      <c r="AA463" s="510">
        <v>2</v>
      </c>
      <c r="AB463" s="510"/>
      <c r="AC463" s="510">
        <v>1</v>
      </c>
      <c r="AD463" s="510"/>
      <c r="AE463" s="510"/>
      <c r="AF463" s="510"/>
      <c r="AG463" s="510">
        <v>3</v>
      </c>
      <c r="AH463" s="510"/>
      <c r="AI463" s="510"/>
      <c r="AJ463" s="510"/>
      <c r="AK463" s="510"/>
      <c r="AL463" s="510"/>
      <c r="AM463" s="510"/>
      <c r="AN463" s="510"/>
      <c r="AO463" s="510"/>
      <c r="AP463" s="510">
        <v>1</v>
      </c>
      <c r="AQ463" s="510"/>
      <c r="AR463" s="510"/>
      <c r="AS463" s="510"/>
      <c r="AT463" s="510"/>
      <c r="AU463" s="510"/>
      <c r="AV463" s="510"/>
      <c r="AW463" s="510">
        <v>2</v>
      </c>
      <c r="AX463" s="510"/>
      <c r="AY463" s="510"/>
      <c r="AZ463" s="510"/>
      <c r="BA463" s="510">
        <v>5</v>
      </c>
      <c r="BB463" s="510"/>
      <c r="BC463" s="510"/>
      <c r="BD463" s="510"/>
      <c r="BE463" s="510"/>
      <c r="BF463" s="511">
        <v>25</v>
      </c>
    </row>
    <row r="464" spans="1:58" x14ac:dyDescent="0.25">
      <c r="A464" s="508" t="s">
        <v>349</v>
      </c>
      <c r="B464" s="509" t="s">
        <v>355</v>
      </c>
      <c r="C464" s="510"/>
      <c r="D464" s="510">
        <v>1</v>
      </c>
      <c r="E464" s="510"/>
      <c r="F464" s="510">
        <v>1</v>
      </c>
      <c r="G464" s="510"/>
      <c r="H464" s="510">
        <v>1</v>
      </c>
      <c r="I464" s="510"/>
      <c r="J464" s="510">
        <v>1</v>
      </c>
      <c r="K464" s="510"/>
      <c r="L464" s="510">
        <v>1</v>
      </c>
      <c r="M464" s="510"/>
      <c r="N464" s="510"/>
      <c r="O464" s="510">
        <v>1</v>
      </c>
      <c r="P464" s="510"/>
      <c r="Q464" s="510">
        <v>1</v>
      </c>
      <c r="R464" s="510"/>
      <c r="S464" s="510"/>
      <c r="T464" s="510"/>
      <c r="U464" s="510"/>
      <c r="V464" s="510"/>
      <c r="W464" s="510"/>
      <c r="X464" s="510"/>
      <c r="Y464" s="510"/>
      <c r="Z464" s="510"/>
      <c r="AA464" s="510">
        <v>1</v>
      </c>
      <c r="AB464" s="510"/>
      <c r="AC464" s="510">
        <v>1</v>
      </c>
      <c r="AD464" s="510"/>
      <c r="AE464" s="510"/>
      <c r="AF464" s="510"/>
      <c r="AG464" s="510">
        <v>2</v>
      </c>
      <c r="AH464" s="510"/>
      <c r="AI464" s="510"/>
      <c r="AJ464" s="510"/>
      <c r="AK464" s="510"/>
      <c r="AL464" s="510"/>
      <c r="AM464" s="510"/>
      <c r="AN464" s="510"/>
      <c r="AO464" s="510"/>
      <c r="AP464" s="510">
        <v>1</v>
      </c>
      <c r="AQ464" s="510"/>
      <c r="AR464" s="510"/>
      <c r="AS464" s="510"/>
      <c r="AT464" s="510"/>
      <c r="AU464" s="510"/>
      <c r="AV464" s="510"/>
      <c r="AW464" s="510">
        <v>2</v>
      </c>
      <c r="AX464" s="510"/>
      <c r="AY464" s="510"/>
      <c r="AZ464" s="510"/>
      <c r="BA464" s="510">
        <v>3</v>
      </c>
      <c r="BB464" s="510"/>
      <c r="BC464" s="510"/>
      <c r="BD464" s="510"/>
      <c r="BE464" s="510"/>
      <c r="BF464" s="511">
        <v>17</v>
      </c>
    </row>
    <row r="465" spans="1:58" x14ac:dyDescent="0.25">
      <c r="A465" s="508" t="s">
        <v>349</v>
      </c>
      <c r="B465" s="509" t="s">
        <v>352</v>
      </c>
      <c r="C465" s="510"/>
      <c r="D465" s="510"/>
      <c r="E465" s="510"/>
      <c r="F465" s="510">
        <v>1</v>
      </c>
      <c r="G465" s="510">
        <v>2</v>
      </c>
      <c r="H465" s="510">
        <v>2</v>
      </c>
      <c r="I465" s="510"/>
      <c r="J465" s="510">
        <v>1</v>
      </c>
      <c r="K465" s="510">
        <v>2</v>
      </c>
      <c r="L465" s="510">
        <v>1</v>
      </c>
      <c r="M465" s="510"/>
      <c r="N465" s="510">
        <v>2</v>
      </c>
      <c r="O465" s="510">
        <v>1</v>
      </c>
      <c r="P465" s="510"/>
      <c r="Q465" s="510">
        <v>1</v>
      </c>
      <c r="R465" s="510"/>
      <c r="S465" s="510"/>
      <c r="T465" s="510"/>
      <c r="U465" s="510"/>
      <c r="V465" s="510"/>
      <c r="W465" s="510"/>
      <c r="X465" s="510"/>
      <c r="Y465" s="510"/>
      <c r="Z465" s="510"/>
      <c r="AA465" s="510">
        <v>2</v>
      </c>
      <c r="AB465" s="510"/>
      <c r="AC465" s="510">
        <v>2</v>
      </c>
      <c r="AD465" s="510"/>
      <c r="AE465" s="510">
        <v>1</v>
      </c>
      <c r="AF465" s="510"/>
      <c r="AG465" s="510">
        <v>4</v>
      </c>
      <c r="AH465" s="510">
        <v>2</v>
      </c>
      <c r="AI465" s="510">
        <v>1</v>
      </c>
      <c r="AJ465" s="510"/>
      <c r="AK465" s="510">
        <v>3</v>
      </c>
      <c r="AL465" s="510"/>
      <c r="AM465" s="510"/>
      <c r="AN465" s="510"/>
      <c r="AO465" s="510"/>
      <c r="AP465" s="510">
        <v>1</v>
      </c>
      <c r="AQ465" s="510"/>
      <c r="AR465" s="510"/>
      <c r="AS465" s="510"/>
      <c r="AT465" s="510"/>
      <c r="AU465" s="510"/>
      <c r="AV465" s="510"/>
      <c r="AW465" s="510">
        <v>2</v>
      </c>
      <c r="AX465" s="510"/>
      <c r="AY465" s="510"/>
      <c r="AZ465" s="510"/>
      <c r="BA465" s="510">
        <v>5</v>
      </c>
      <c r="BB465" s="510"/>
      <c r="BC465" s="510"/>
      <c r="BD465" s="510"/>
      <c r="BE465" s="510"/>
      <c r="BF465" s="511">
        <v>36</v>
      </c>
    </row>
    <row r="466" spans="1:58" x14ac:dyDescent="0.25">
      <c r="A466" s="508" t="s">
        <v>349</v>
      </c>
      <c r="B466" s="509" t="s">
        <v>356</v>
      </c>
      <c r="C466" s="510"/>
      <c r="D466" s="510">
        <v>1</v>
      </c>
      <c r="E466" s="510"/>
      <c r="F466" s="510">
        <v>1</v>
      </c>
      <c r="G466" s="510"/>
      <c r="H466" s="510">
        <v>1</v>
      </c>
      <c r="I466" s="510"/>
      <c r="J466" s="510">
        <v>1</v>
      </c>
      <c r="K466" s="510"/>
      <c r="L466" s="510">
        <v>1</v>
      </c>
      <c r="M466" s="510"/>
      <c r="N466" s="510"/>
      <c r="O466" s="510">
        <v>1</v>
      </c>
      <c r="P466" s="510"/>
      <c r="Q466" s="510">
        <v>1</v>
      </c>
      <c r="R466" s="510"/>
      <c r="S466" s="510"/>
      <c r="T466" s="510"/>
      <c r="U466" s="510"/>
      <c r="V466" s="510"/>
      <c r="W466" s="510"/>
      <c r="X466" s="510"/>
      <c r="Y466" s="510"/>
      <c r="Z466" s="510"/>
      <c r="AA466" s="510">
        <v>2</v>
      </c>
      <c r="AB466" s="510"/>
      <c r="AC466" s="510">
        <v>2</v>
      </c>
      <c r="AD466" s="510"/>
      <c r="AE466" s="510"/>
      <c r="AF466" s="510"/>
      <c r="AG466" s="510">
        <v>3</v>
      </c>
      <c r="AH466" s="510"/>
      <c r="AI466" s="510"/>
      <c r="AJ466" s="510"/>
      <c r="AK466" s="510"/>
      <c r="AL466" s="510"/>
      <c r="AM466" s="510"/>
      <c r="AN466" s="510"/>
      <c r="AO466" s="510"/>
      <c r="AP466" s="510">
        <v>1</v>
      </c>
      <c r="AQ466" s="510"/>
      <c r="AR466" s="510"/>
      <c r="AS466" s="510"/>
      <c r="AT466" s="510"/>
      <c r="AU466" s="510"/>
      <c r="AV466" s="510"/>
      <c r="AW466" s="510">
        <v>2</v>
      </c>
      <c r="AX466" s="510"/>
      <c r="AY466" s="510"/>
      <c r="AZ466" s="510"/>
      <c r="BA466" s="510">
        <v>3</v>
      </c>
      <c r="BB466" s="510"/>
      <c r="BC466" s="510"/>
      <c r="BD466" s="510"/>
      <c r="BE466" s="510"/>
      <c r="BF466" s="511">
        <v>20</v>
      </c>
    </row>
    <row r="467" spans="1:58" s="434" customFormat="1" x14ac:dyDescent="0.25">
      <c r="A467" s="1701" t="s">
        <v>880</v>
      </c>
      <c r="B467" s="1702"/>
      <c r="C467" s="444">
        <v>0</v>
      </c>
      <c r="D467" s="444">
        <v>2</v>
      </c>
      <c r="E467" s="444">
        <v>1</v>
      </c>
      <c r="F467" s="444">
        <v>6</v>
      </c>
      <c r="G467" s="444">
        <v>2</v>
      </c>
      <c r="H467" s="444">
        <v>7</v>
      </c>
      <c r="I467" s="444">
        <v>1</v>
      </c>
      <c r="J467" s="444">
        <v>11</v>
      </c>
      <c r="K467" s="444">
        <v>2</v>
      </c>
      <c r="L467" s="444">
        <v>4</v>
      </c>
      <c r="M467" s="444">
        <v>0</v>
      </c>
      <c r="N467" s="444">
        <v>2</v>
      </c>
      <c r="O467" s="444">
        <v>5</v>
      </c>
      <c r="P467" s="444">
        <v>0</v>
      </c>
      <c r="Q467" s="444">
        <v>4</v>
      </c>
      <c r="R467" s="444">
        <v>0</v>
      </c>
      <c r="S467" s="444">
        <v>0</v>
      </c>
      <c r="T467" s="444">
        <v>0</v>
      </c>
      <c r="U467" s="444">
        <v>0</v>
      </c>
      <c r="V467" s="444">
        <v>0</v>
      </c>
      <c r="W467" s="444">
        <v>0</v>
      </c>
      <c r="X467" s="444">
        <v>0</v>
      </c>
      <c r="Y467" s="444">
        <v>4</v>
      </c>
      <c r="Z467" s="444">
        <v>0</v>
      </c>
      <c r="AA467" s="444">
        <v>10</v>
      </c>
      <c r="AB467" s="444">
        <v>0</v>
      </c>
      <c r="AC467" s="444">
        <v>7</v>
      </c>
      <c r="AD467" s="444">
        <v>0</v>
      </c>
      <c r="AE467" s="444">
        <v>1</v>
      </c>
      <c r="AF467" s="444">
        <v>0</v>
      </c>
      <c r="AG467" s="444">
        <v>18</v>
      </c>
      <c r="AH467" s="444">
        <v>2</v>
      </c>
      <c r="AI467" s="444">
        <v>1</v>
      </c>
      <c r="AJ467" s="444">
        <v>0</v>
      </c>
      <c r="AK467" s="444">
        <v>3</v>
      </c>
      <c r="AL467" s="444">
        <v>0</v>
      </c>
      <c r="AM467" s="444">
        <v>0</v>
      </c>
      <c r="AN467" s="444">
        <v>0</v>
      </c>
      <c r="AO467" s="444">
        <v>0</v>
      </c>
      <c r="AP467" s="444">
        <v>6</v>
      </c>
      <c r="AQ467" s="444">
        <v>8</v>
      </c>
      <c r="AR467" s="444">
        <v>0</v>
      </c>
      <c r="AS467" s="444">
        <v>0</v>
      </c>
      <c r="AT467" s="444">
        <v>0</v>
      </c>
      <c r="AU467" s="444">
        <v>0</v>
      </c>
      <c r="AV467" s="444">
        <v>0</v>
      </c>
      <c r="AW467" s="444">
        <v>12</v>
      </c>
      <c r="AX467" s="444">
        <v>0</v>
      </c>
      <c r="AY467" s="444">
        <v>0</v>
      </c>
      <c r="AZ467" s="444">
        <v>0</v>
      </c>
      <c r="BA467" s="444">
        <v>22</v>
      </c>
      <c r="BB467" s="444">
        <v>0</v>
      </c>
      <c r="BC467" s="444">
        <v>0</v>
      </c>
      <c r="BD467" s="444">
        <v>0</v>
      </c>
      <c r="BE467" s="444">
        <v>0</v>
      </c>
      <c r="BF467" s="444">
        <v>141</v>
      </c>
    </row>
    <row r="468" spans="1:58" s="435" customFormat="1" ht="15.75" x14ac:dyDescent="0.25">
      <c r="A468" s="1699" t="s">
        <v>472</v>
      </c>
      <c r="B468" s="1700"/>
      <c r="C468" s="446">
        <v>0</v>
      </c>
      <c r="D468" s="446">
        <v>2</v>
      </c>
      <c r="E468" s="446">
        <v>1</v>
      </c>
      <c r="F468" s="446">
        <v>11</v>
      </c>
      <c r="G468" s="446">
        <v>7</v>
      </c>
      <c r="H468" s="446">
        <v>7</v>
      </c>
      <c r="I468" s="446">
        <v>1</v>
      </c>
      <c r="J468" s="446">
        <v>11</v>
      </c>
      <c r="K468" s="446">
        <v>3</v>
      </c>
      <c r="L468" s="446">
        <v>14</v>
      </c>
      <c r="M468" s="446">
        <v>0</v>
      </c>
      <c r="N468" s="446">
        <v>2</v>
      </c>
      <c r="O468" s="446">
        <v>5</v>
      </c>
      <c r="P468" s="446">
        <v>19</v>
      </c>
      <c r="Q468" s="446">
        <v>4</v>
      </c>
      <c r="R468" s="446">
        <v>0</v>
      </c>
      <c r="S468" s="446">
        <v>0</v>
      </c>
      <c r="T468" s="446">
        <v>1</v>
      </c>
      <c r="U468" s="446">
        <v>2</v>
      </c>
      <c r="V468" s="446">
        <v>0</v>
      </c>
      <c r="W468" s="446">
        <v>0</v>
      </c>
      <c r="X468" s="446">
        <v>0</v>
      </c>
      <c r="Y468" s="446">
        <v>4</v>
      </c>
      <c r="Z468" s="446">
        <v>22</v>
      </c>
      <c r="AA468" s="446">
        <v>19</v>
      </c>
      <c r="AB468" s="446">
        <v>0</v>
      </c>
      <c r="AC468" s="446">
        <v>7</v>
      </c>
      <c r="AD468" s="446">
        <v>0</v>
      </c>
      <c r="AE468" s="446">
        <v>1</v>
      </c>
      <c r="AF468" s="446">
        <v>0</v>
      </c>
      <c r="AG468" s="446">
        <v>18</v>
      </c>
      <c r="AH468" s="446">
        <v>2</v>
      </c>
      <c r="AI468" s="446">
        <v>1</v>
      </c>
      <c r="AJ468" s="446">
        <v>0</v>
      </c>
      <c r="AK468" s="446">
        <v>3</v>
      </c>
      <c r="AL468" s="446">
        <v>2</v>
      </c>
      <c r="AM468" s="446">
        <v>28</v>
      </c>
      <c r="AN468" s="446">
        <v>6</v>
      </c>
      <c r="AO468" s="446">
        <v>0</v>
      </c>
      <c r="AP468" s="446">
        <v>13</v>
      </c>
      <c r="AQ468" s="446">
        <v>8</v>
      </c>
      <c r="AR468" s="446">
        <v>0</v>
      </c>
      <c r="AS468" s="446">
        <v>0</v>
      </c>
      <c r="AT468" s="446">
        <v>108</v>
      </c>
      <c r="AU468" s="446">
        <v>22</v>
      </c>
      <c r="AV468" s="446">
        <v>0</v>
      </c>
      <c r="AW468" s="446">
        <v>12</v>
      </c>
      <c r="AX468" s="446">
        <v>5</v>
      </c>
      <c r="AY468" s="446">
        <v>0</v>
      </c>
      <c r="AZ468" s="446">
        <v>0</v>
      </c>
      <c r="BA468" s="446">
        <v>22</v>
      </c>
      <c r="BB468" s="446">
        <v>26</v>
      </c>
      <c r="BC468" s="446">
        <v>0</v>
      </c>
      <c r="BD468" s="446">
        <v>0</v>
      </c>
      <c r="BE468" s="446">
        <v>0</v>
      </c>
      <c r="BF468" s="446">
        <v>419</v>
      </c>
    </row>
    <row r="469" spans="1:58" s="435" customFormat="1" ht="15.75" x14ac:dyDescent="0.25">
      <c r="A469" s="508" t="s">
        <v>393</v>
      </c>
      <c r="B469" s="509" t="s">
        <v>842</v>
      </c>
      <c r="C469" s="510"/>
      <c r="D469" s="510"/>
      <c r="E469" s="510"/>
      <c r="F469" s="510"/>
      <c r="G469" s="510"/>
      <c r="H469" s="510"/>
      <c r="I469" s="510"/>
      <c r="J469" s="510"/>
      <c r="K469" s="510"/>
      <c r="L469" s="510"/>
      <c r="M469" s="510">
        <v>1</v>
      </c>
      <c r="N469" s="510"/>
      <c r="O469" s="510"/>
      <c r="P469" s="510"/>
      <c r="Q469" s="510"/>
      <c r="R469" s="510"/>
      <c r="S469" s="510"/>
      <c r="T469" s="510"/>
      <c r="U469" s="510"/>
      <c r="V469" s="510"/>
      <c r="W469" s="510"/>
      <c r="X469" s="510"/>
      <c r="Y469" s="510"/>
      <c r="Z469" s="510"/>
      <c r="AA469" s="510"/>
      <c r="AB469" s="510"/>
      <c r="AC469" s="510"/>
      <c r="AD469" s="510"/>
      <c r="AE469" s="510"/>
      <c r="AF469" s="510"/>
      <c r="AG469" s="510"/>
      <c r="AH469" s="510"/>
      <c r="AI469" s="510"/>
      <c r="AJ469" s="510"/>
      <c r="AK469" s="510"/>
      <c r="AL469" s="510"/>
      <c r="AM469" s="510"/>
      <c r="AN469" s="510"/>
      <c r="AO469" s="510"/>
      <c r="AP469" s="510"/>
      <c r="AQ469" s="510"/>
      <c r="AR469" s="510">
        <v>1</v>
      </c>
      <c r="AS469" s="510"/>
      <c r="AT469" s="510">
        <v>1</v>
      </c>
      <c r="AU469" s="510"/>
      <c r="AV469" s="510"/>
      <c r="AW469" s="510"/>
      <c r="AX469" s="510">
        <v>1</v>
      </c>
      <c r="AY469" s="510"/>
      <c r="AZ469" s="510"/>
      <c r="BA469" s="510"/>
      <c r="BB469" s="510"/>
      <c r="BC469" s="510"/>
      <c r="BD469" s="510">
        <v>1</v>
      </c>
      <c r="BE469" s="510"/>
      <c r="BF469" s="511">
        <v>5</v>
      </c>
    </row>
    <row r="470" spans="1:58" x14ac:dyDescent="0.25">
      <c r="A470" s="508" t="s">
        <v>393</v>
      </c>
      <c r="B470" s="509" t="s">
        <v>960</v>
      </c>
      <c r="C470" s="510"/>
      <c r="D470" s="510"/>
      <c r="E470" s="510"/>
      <c r="F470" s="510"/>
      <c r="G470" s="510"/>
      <c r="H470" s="510"/>
      <c r="I470" s="510"/>
      <c r="J470" s="510"/>
      <c r="K470" s="510"/>
      <c r="L470" s="510"/>
      <c r="M470" s="510"/>
      <c r="N470" s="510"/>
      <c r="O470" s="510"/>
      <c r="P470" s="510"/>
      <c r="Q470" s="510"/>
      <c r="R470" s="510"/>
      <c r="S470" s="510"/>
      <c r="T470" s="510"/>
      <c r="U470" s="510"/>
      <c r="V470" s="510"/>
      <c r="W470" s="510"/>
      <c r="X470" s="510"/>
      <c r="Y470" s="510"/>
      <c r="Z470" s="510"/>
      <c r="AA470" s="510"/>
      <c r="AB470" s="510"/>
      <c r="AC470" s="510"/>
      <c r="AD470" s="510"/>
      <c r="AE470" s="510"/>
      <c r="AF470" s="510"/>
      <c r="AG470" s="510"/>
      <c r="AH470" s="510"/>
      <c r="AI470" s="510"/>
      <c r="AJ470" s="510"/>
      <c r="AK470" s="510"/>
      <c r="AL470" s="510"/>
      <c r="AM470" s="510"/>
      <c r="AN470" s="510"/>
      <c r="AO470" s="510"/>
      <c r="AP470" s="510"/>
      <c r="AQ470" s="510"/>
      <c r="AR470" s="510"/>
      <c r="AS470" s="510"/>
      <c r="AT470" s="510">
        <v>2</v>
      </c>
      <c r="AU470" s="510"/>
      <c r="AV470" s="510"/>
      <c r="AW470" s="510"/>
      <c r="AX470" s="510"/>
      <c r="AY470" s="510"/>
      <c r="AZ470" s="510"/>
      <c r="BA470" s="510"/>
      <c r="BB470" s="510"/>
      <c r="BC470" s="510"/>
      <c r="BD470" s="510"/>
      <c r="BE470" s="510"/>
      <c r="BF470" s="511">
        <v>2</v>
      </c>
    </row>
    <row r="471" spans="1:58" s="434" customFormat="1" x14ac:dyDescent="0.25">
      <c r="A471" s="1701" t="s">
        <v>986</v>
      </c>
      <c r="B471" s="1702"/>
      <c r="C471" s="444">
        <v>0</v>
      </c>
      <c r="D471" s="444">
        <v>0</v>
      </c>
      <c r="E471" s="444">
        <v>0</v>
      </c>
      <c r="F471" s="444">
        <v>0</v>
      </c>
      <c r="G471" s="444">
        <v>0</v>
      </c>
      <c r="H471" s="444">
        <v>0</v>
      </c>
      <c r="I471" s="444">
        <v>0</v>
      </c>
      <c r="J471" s="444">
        <v>0</v>
      </c>
      <c r="K471" s="444">
        <v>0</v>
      </c>
      <c r="L471" s="444">
        <v>0</v>
      </c>
      <c r="M471" s="444">
        <v>1</v>
      </c>
      <c r="N471" s="444">
        <v>0</v>
      </c>
      <c r="O471" s="444">
        <v>0</v>
      </c>
      <c r="P471" s="444">
        <v>0</v>
      </c>
      <c r="Q471" s="444">
        <v>0</v>
      </c>
      <c r="R471" s="444">
        <v>0</v>
      </c>
      <c r="S471" s="444">
        <v>0</v>
      </c>
      <c r="T471" s="444">
        <v>0</v>
      </c>
      <c r="U471" s="444">
        <v>0</v>
      </c>
      <c r="V471" s="444">
        <v>0</v>
      </c>
      <c r="W471" s="444">
        <v>0</v>
      </c>
      <c r="X471" s="444">
        <v>0</v>
      </c>
      <c r="Y471" s="444">
        <v>0</v>
      </c>
      <c r="Z471" s="444">
        <v>0</v>
      </c>
      <c r="AA471" s="444">
        <v>0</v>
      </c>
      <c r="AB471" s="444">
        <v>0</v>
      </c>
      <c r="AC471" s="444">
        <v>0</v>
      </c>
      <c r="AD471" s="444">
        <v>0</v>
      </c>
      <c r="AE471" s="444">
        <v>0</v>
      </c>
      <c r="AF471" s="444">
        <v>0</v>
      </c>
      <c r="AG471" s="444">
        <v>0</v>
      </c>
      <c r="AH471" s="444">
        <v>0</v>
      </c>
      <c r="AI471" s="444">
        <v>0</v>
      </c>
      <c r="AJ471" s="444">
        <v>0</v>
      </c>
      <c r="AK471" s="444">
        <v>0</v>
      </c>
      <c r="AL471" s="444">
        <v>0</v>
      </c>
      <c r="AM471" s="444">
        <v>0</v>
      </c>
      <c r="AN471" s="444">
        <v>0</v>
      </c>
      <c r="AO471" s="444">
        <v>0</v>
      </c>
      <c r="AP471" s="444">
        <v>0</v>
      </c>
      <c r="AQ471" s="444">
        <v>0</v>
      </c>
      <c r="AR471" s="444">
        <v>1</v>
      </c>
      <c r="AS471" s="444">
        <v>0</v>
      </c>
      <c r="AT471" s="444">
        <v>3</v>
      </c>
      <c r="AU471" s="444">
        <v>0</v>
      </c>
      <c r="AV471" s="444">
        <v>0</v>
      </c>
      <c r="AW471" s="444">
        <v>0</v>
      </c>
      <c r="AX471" s="444">
        <v>1</v>
      </c>
      <c r="AY471" s="444">
        <v>0</v>
      </c>
      <c r="AZ471" s="444">
        <v>0</v>
      </c>
      <c r="BA471" s="444">
        <v>0</v>
      </c>
      <c r="BB471" s="444">
        <v>0</v>
      </c>
      <c r="BC471" s="444">
        <v>0</v>
      </c>
      <c r="BD471" s="444">
        <v>1</v>
      </c>
      <c r="BE471" s="444">
        <v>0</v>
      </c>
      <c r="BF471" s="444">
        <v>7</v>
      </c>
    </row>
    <row r="472" spans="1:58" x14ac:dyDescent="0.25">
      <c r="A472" s="508" t="s">
        <v>393</v>
      </c>
      <c r="B472" s="509" t="s">
        <v>734</v>
      </c>
      <c r="C472" s="510"/>
      <c r="D472" s="510"/>
      <c r="E472" s="510"/>
      <c r="F472" s="510"/>
      <c r="G472" s="510"/>
      <c r="H472" s="510"/>
      <c r="I472" s="510"/>
      <c r="J472" s="510"/>
      <c r="K472" s="510"/>
      <c r="L472" s="510"/>
      <c r="M472" s="510"/>
      <c r="N472" s="510"/>
      <c r="O472" s="510"/>
      <c r="P472" s="510"/>
      <c r="Q472" s="510"/>
      <c r="R472" s="510"/>
      <c r="S472" s="510"/>
      <c r="T472" s="510"/>
      <c r="U472" s="510"/>
      <c r="V472" s="510"/>
      <c r="W472" s="510"/>
      <c r="X472" s="510"/>
      <c r="Y472" s="510"/>
      <c r="Z472" s="510"/>
      <c r="AA472" s="510"/>
      <c r="AB472" s="510"/>
      <c r="AC472" s="510"/>
      <c r="AD472" s="510"/>
      <c r="AE472" s="510"/>
      <c r="AF472" s="510"/>
      <c r="AG472" s="510"/>
      <c r="AH472" s="510"/>
      <c r="AI472" s="510"/>
      <c r="AJ472" s="510"/>
      <c r="AK472" s="510"/>
      <c r="AL472" s="510"/>
      <c r="AM472" s="510">
        <v>2</v>
      </c>
      <c r="AN472" s="510"/>
      <c r="AO472" s="510"/>
      <c r="AP472" s="510"/>
      <c r="AQ472" s="510"/>
      <c r="AR472" s="510"/>
      <c r="AS472" s="510"/>
      <c r="AT472" s="510"/>
      <c r="AU472" s="510"/>
      <c r="AV472" s="510"/>
      <c r="AW472" s="510"/>
      <c r="AX472" s="510"/>
      <c r="AY472" s="510"/>
      <c r="AZ472" s="510"/>
      <c r="BA472" s="510"/>
      <c r="BB472" s="510"/>
      <c r="BC472" s="510"/>
      <c r="BD472" s="510"/>
      <c r="BE472" s="510"/>
      <c r="BF472" s="511">
        <v>2</v>
      </c>
    </row>
    <row r="473" spans="1:58" s="434" customFormat="1" x14ac:dyDescent="0.25">
      <c r="A473" s="1701" t="s">
        <v>987</v>
      </c>
      <c r="B473" s="1702"/>
      <c r="C473" s="444">
        <v>0</v>
      </c>
      <c r="D473" s="444">
        <v>0</v>
      </c>
      <c r="E473" s="444">
        <v>0</v>
      </c>
      <c r="F473" s="444">
        <v>0</v>
      </c>
      <c r="G473" s="444">
        <v>0</v>
      </c>
      <c r="H473" s="444">
        <v>0</v>
      </c>
      <c r="I473" s="444">
        <v>0</v>
      </c>
      <c r="J473" s="444">
        <v>0</v>
      </c>
      <c r="K473" s="444">
        <v>0</v>
      </c>
      <c r="L473" s="444">
        <v>0</v>
      </c>
      <c r="M473" s="444">
        <v>0</v>
      </c>
      <c r="N473" s="444">
        <v>0</v>
      </c>
      <c r="O473" s="444">
        <v>0</v>
      </c>
      <c r="P473" s="444">
        <v>0</v>
      </c>
      <c r="Q473" s="444">
        <v>0</v>
      </c>
      <c r="R473" s="444">
        <v>0</v>
      </c>
      <c r="S473" s="444">
        <v>0</v>
      </c>
      <c r="T473" s="444">
        <v>0</v>
      </c>
      <c r="U473" s="444">
        <v>0</v>
      </c>
      <c r="V473" s="444">
        <v>0</v>
      </c>
      <c r="W473" s="444">
        <v>0</v>
      </c>
      <c r="X473" s="444">
        <v>0</v>
      </c>
      <c r="Y473" s="444">
        <v>0</v>
      </c>
      <c r="Z473" s="444">
        <v>0</v>
      </c>
      <c r="AA473" s="444">
        <v>0</v>
      </c>
      <c r="AB473" s="444">
        <v>0</v>
      </c>
      <c r="AC473" s="444">
        <v>0</v>
      </c>
      <c r="AD473" s="444">
        <v>0</v>
      </c>
      <c r="AE473" s="444">
        <v>0</v>
      </c>
      <c r="AF473" s="444">
        <v>0</v>
      </c>
      <c r="AG473" s="444">
        <v>0</v>
      </c>
      <c r="AH473" s="444">
        <v>0</v>
      </c>
      <c r="AI473" s="444">
        <v>0</v>
      </c>
      <c r="AJ473" s="444">
        <v>0</v>
      </c>
      <c r="AK473" s="444">
        <v>0</v>
      </c>
      <c r="AL473" s="444">
        <v>0</v>
      </c>
      <c r="AM473" s="444">
        <v>2</v>
      </c>
      <c r="AN473" s="444">
        <v>0</v>
      </c>
      <c r="AO473" s="444">
        <v>0</v>
      </c>
      <c r="AP473" s="444">
        <v>0</v>
      </c>
      <c r="AQ473" s="444">
        <v>0</v>
      </c>
      <c r="AR473" s="444">
        <v>0</v>
      </c>
      <c r="AS473" s="444">
        <v>0</v>
      </c>
      <c r="AT473" s="444">
        <v>0</v>
      </c>
      <c r="AU473" s="444">
        <v>0</v>
      </c>
      <c r="AV473" s="444">
        <v>0</v>
      </c>
      <c r="AW473" s="444">
        <v>0</v>
      </c>
      <c r="AX473" s="444">
        <v>0</v>
      </c>
      <c r="AY473" s="444">
        <v>0</v>
      </c>
      <c r="AZ473" s="444">
        <v>0</v>
      </c>
      <c r="BA473" s="444">
        <v>0</v>
      </c>
      <c r="BB473" s="444">
        <v>0</v>
      </c>
      <c r="BC473" s="444">
        <v>0</v>
      </c>
      <c r="BD473" s="444">
        <v>0</v>
      </c>
      <c r="BE473" s="444">
        <v>0</v>
      </c>
      <c r="BF473" s="444">
        <v>2</v>
      </c>
    </row>
    <row r="474" spans="1:58" x14ac:dyDescent="0.25">
      <c r="A474" s="508" t="s">
        <v>393</v>
      </c>
      <c r="B474" s="509" t="s">
        <v>396</v>
      </c>
      <c r="C474" s="510"/>
      <c r="D474" s="510"/>
      <c r="E474" s="510"/>
      <c r="F474" s="510"/>
      <c r="G474" s="510"/>
      <c r="H474" s="510"/>
      <c r="I474" s="510"/>
      <c r="J474" s="510"/>
      <c r="K474" s="510"/>
      <c r="L474" s="510"/>
      <c r="M474" s="510"/>
      <c r="N474" s="510"/>
      <c r="O474" s="510"/>
      <c r="P474" s="510"/>
      <c r="Q474" s="510"/>
      <c r="R474" s="510"/>
      <c r="S474" s="510"/>
      <c r="T474" s="510"/>
      <c r="U474" s="510"/>
      <c r="V474" s="510"/>
      <c r="W474" s="510"/>
      <c r="X474" s="510"/>
      <c r="Y474" s="510"/>
      <c r="Z474" s="510"/>
      <c r="AA474" s="510"/>
      <c r="AB474" s="510"/>
      <c r="AC474" s="510"/>
      <c r="AD474" s="510"/>
      <c r="AE474" s="510"/>
      <c r="AF474" s="510"/>
      <c r="AG474" s="510"/>
      <c r="AH474" s="510"/>
      <c r="AI474" s="510"/>
      <c r="AJ474" s="510"/>
      <c r="AK474" s="510"/>
      <c r="AL474" s="510"/>
      <c r="AM474" s="510"/>
      <c r="AN474" s="510"/>
      <c r="AO474" s="510"/>
      <c r="AP474" s="510"/>
      <c r="AQ474" s="510"/>
      <c r="AR474" s="510"/>
      <c r="AS474" s="510"/>
      <c r="AT474" s="510">
        <v>10</v>
      </c>
      <c r="AU474" s="510"/>
      <c r="AV474" s="510"/>
      <c r="AW474" s="510"/>
      <c r="AX474" s="510"/>
      <c r="AY474" s="510"/>
      <c r="AZ474" s="510"/>
      <c r="BA474" s="510"/>
      <c r="BB474" s="510"/>
      <c r="BC474" s="510"/>
      <c r="BD474" s="510"/>
      <c r="BE474" s="510"/>
      <c r="BF474" s="511">
        <v>10</v>
      </c>
    </row>
    <row r="475" spans="1:58" s="434" customFormat="1" x14ac:dyDescent="0.25">
      <c r="A475" s="1701" t="s">
        <v>988</v>
      </c>
      <c r="B475" s="1702"/>
      <c r="C475" s="444">
        <v>0</v>
      </c>
      <c r="D475" s="444">
        <v>0</v>
      </c>
      <c r="E475" s="444">
        <v>0</v>
      </c>
      <c r="F475" s="444">
        <v>0</v>
      </c>
      <c r="G475" s="444">
        <v>0</v>
      </c>
      <c r="H475" s="444">
        <v>0</v>
      </c>
      <c r="I475" s="444">
        <v>0</v>
      </c>
      <c r="J475" s="444">
        <v>0</v>
      </c>
      <c r="K475" s="444">
        <v>0</v>
      </c>
      <c r="L475" s="444">
        <v>0</v>
      </c>
      <c r="M475" s="444">
        <v>0</v>
      </c>
      <c r="N475" s="444">
        <v>0</v>
      </c>
      <c r="O475" s="444">
        <v>0</v>
      </c>
      <c r="P475" s="444">
        <v>0</v>
      </c>
      <c r="Q475" s="444">
        <v>0</v>
      </c>
      <c r="R475" s="444">
        <v>0</v>
      </c>
      <c r="S475" s="444">
        <v>0</v>
      </c>
      <c r="T475" s="444">
        <v>0</v>
      </c>
      <c r="U475" s="444">
        <v>0</v>
      </c>
      <c r="V475" s="444">
        <v>0</v>
      </c>
      <c r="W475" s="444">
        <v>0</v>
      </c>
      <c r="X475" s="444">
        <v>0</v>
      </c>
      <c r="Y475" s="444">
        <v>0</v>
      </c>
      <c r="Z475" s="444">
        <v>0</v>
      </c>
      <c r="AA475" s="444">
        <v>0</v>
      </c>
      <c r="AB475" s="444">
        <v>0</v>
      </c>
      <c r="AC475" s="444">
        <v>0</v>
      </c>
      <c r="AD475" s="444">
        <v>0</v>
      </c>
      <c r="AE475" s="444">
        <v>0</v>
      </c>
      <c r="AF475" s="444">
        <v>0</v>
      </c>
      <c r="AG475" s="444">
        <v>0</v>
      </c>
      <c r="AH475" s="444">
        <v>0</v>
      </c>
      <c r="AI475" s="444">
        <v>0</v>
      </c>
      <c r="AJ475" s="444">
        <v>0</v>
      </c>
      <c r="AK475" s="444">
        <v>0</v>
      </c>
      <c r="AL475" s="444">
        <v>0</v>
      </c>
      <c r="AM475" s="444">
        <v>0</v>
      </c>
      <c r="AN475" s="444">
        <v>0</v>
      </c>
      <c r="AO475" s="444">
        <v>0</v>
      </c>
      <c r="AP475" s="444">
        <v>0</v>
      </c>
      <c r="AQ475" s="444">
        <v>0</v>
      </c>
      <c r="AR475" s="444">
        <v>0</v>
      </c>
      <c r="AS475" s="444">
        <v>0</v>
      </c>
      <c r="AT475" s="444">
        <v>10</v>
      </c>
      <c r="AU475" s="444">
        <v>0</v>
      </c>
      <c r="AV475" s="444">
        <v>0</v>
      </c>
      <c r="AW475" s="444">
        <v>0</v>
      </c>
      <c r="AX475" s="444">
        <v>0</v>
      </c>
      <c r="AY475" s="444">
        <v>0</v>
      </c>
      <c r="AZ475" s="444">
        <v>0</v>
      </c>
      <c r="BA475" s="444">
        <v>0</v>
      </c>
      <c r="BB475" s="444">
        <v>0</v>
      </c>
      <c r="BC475" s="444">
        <v>0</v>
      </c>
      <c r="BD475" s="444">
        <v>0</v>
      </c>
      <c r="BE475" s="444">
        <v>0</v>
      </c>
      <c r="BF475" s="444">
        <v>10</v>
      </c>
    </row>
    <row r="476" spans="1:58" x14ac:dyDescent="0.25">
      <c r="A476" s="508" t="s">
        <v>393</v>
      </c>
      <c r="B476" s="509" t="s">
        <v>397</v>
      </c>
      <c r="C476" s="510"/>
      <c r="D476" s="510"/>
      <c r="E476" s="510"/>
      <c r="F476" s="510"/>
      <c r="G476" s="510">
        <v>1</v>
      </c>
      <c r="H476" s="510"/>
      <c r="I476" s="510"/>
      <c r="J476" s="510"/>
      <c r="K476" s="510"/>
      <c r="L476" s="510">
        <v>1</v>
      </c>
      <c r="M476" s="510"/>
      <c r="N476" s="510"/>
      <c r="O476" s="510"/>
      <c r="P476" s="510">
        <v>1</v>
      </c>
      <c r="Q476" s="510"/>
      <c r="R476" s="510"/>
      <c r="S476" s="510"/>
      <c r="T476" s="510"/>
      <c r="U476" s="510"/>
      <c r="V476" s="510"/>
      <c r="W476" s="510"/>
      <c r="X476" s="510"/>
      <c r="Y476" s="510"/>
      <c r="Z476" s="510"/>
      <c r="AA476" s="510"/>
      <c r="AB476" s="510"/>
      <c r="AC476" s="510"/>
      <c r="AD476" s="510"/>
      <c r="AE476" s="510"/>
      <c r="AF476" s="510"/>
      <c r="AG476" s="510"/>
      <c r="AH476" s="510"/>
      <c r="AI476" s="510"/>
      <c r="AJ476" s="510"/>
      <c r="AK476" s="510"/>
      <c r="AL476" s="510"/>
      <c r="AM476" s="510"/>
      <c r="AN476" s="510"/>
      <c r="AO476" s="510"/>
      <c r="AP476" s="510">
        <v>1</v>
      </c>
      <c r="AQ476" s="510"/>
      <c r="AR476" s="510"/>
      <c r="AS476" s="510"/>
      <c r="AT476" s="510"/>
      <c r="AU476" s="510">
        <v>1</v>
      </c>
      <c r="AV476" s="510"/>
      <c r="AW476" s="510"/>
      <c r="AX476" s="510"/>
      <c r="AY476" s="510"/>
      <c r="AZ476" s="510"/>
      <c r="BA476" s="510"/>
      <c r="BB476" s="510">
        <v>1</v>
      </c>
      <c r="BC476" s="510"/>
      <c r="BD476" s="510"/>
      <c r="BE476" s="510"/>
      <c r="BF476" s="511">
        <v>6</v>
      </c>
    </row>
    <row r="477" spans="1:58" x14ac:dyDescent="0.25">
      <c r="A477" s="508" t="s">
        <v>393</v>
      </c>
      <c r="B477" s="509" t="s">
        <v>394</v>
      </c>
      <c r="C477" s="510"/>
      <c r="D477" s="510"/>
      <c r="E477" s="510"/>
      <c r="F477" s="510"/>
      <c r="G477" s="510"/>
      <c r="H477" s="510"/>
      <c r="I477" s="510"/>
      <c r="J477" s="510"/>
      <c r="K477" s="510"/>
      <c r="L477" s="510">
        <v>1</v>
      </c>
      <c r="M477" s="510"/>
      <c r="N477" s="510"/>
      <c r="O477" s="510"/>
      <c r="P477" s="510"/>
      <c r="Q477" s="510"/>
      <c r="R477" s="510"/>
      <c r="S477" s="510"/>
      <c r="T477" s="510"/>
      <c r="U477" s="510"/>
      <c r="V477" s="510"/>
      <c r="W477" s="510"/>
      <c r="X477" s="510"/>
      <c r="Y477" s="510"/>
      <c r="Z477" s="510"/>
      <c r="AA477" s="510">
        <v>1</v>
      </c>
      <c r="AB477" s="510"/>
      <c r="AC477" s="510"/>
      <c r="AD477" s="510"/>
      <c r="AE477" s="510"/>
      <c r="AF477" s="510"/>
      <c r="AG477" s="510"/>
      <c r="AH477" s="510"/>
      <c r="AI477" s="510"/>
      <c r="AJ477" s="510"/>
      <c r="AK477" s="510"/>
      <c r="AL477" s="510"/>
      <c r="AM477" s="510"/>
      <c r="AN477" s="510"/>
      <c r="AO477" s="510"/>
      <c r="AP477" s="510"/>
      <c r="AQ477" s="510"/>
      <c r="AR477" s="510"/>
      <c r="AS477" s="510"/>
      <c r="AT477" s="510"/>
      <c r="AU477" s="510"/>
      <c r="AV477" s="510"/>
      <c r="AW477" s="510"/>
      <c r="AX477" s="510"/>
      <c r="AY477" s="510"/>
      <c r="AZ477" s="510"/>
      <c r="BA477" s="510"/>
      <c r="BB477" s="510">
        <v>1</v>
      </c>
      <c r="BC477" s="510"/>
      <c r="BD477" s="510"/>
      <c r="BE477" s="510"/>
      <c r="BF477" s="511">
        <v>3</v>
      </c>
    </row>
    <row r="478" spans="1:58" s="434" customFormat="1" x14ac:dyDescent="0.25">
      <c r="A478" s="1701" t="s">
        <v>989</v>
      </c>
      <c r="B478" s="1702"/>
      <c r="C478" s="444">
        <v>0</v>
      </c>
      <c r="D478" s="444">
        <v>0</v>
      </c>
      <c r="E478" s="444">
        <v>0</v>
      </c>
      <c r="F478" s="444">
        <v>0</v>
      </c>
      <c r="G478" s="444">
        <v>1</v>
      </c>
      <c r="H478" s="444">
        <v>0</v>
      </c>
      <c r="I478" s="444">
        <v>0</v>
      </c>
      <c r="J478" s="444">
        <v>0</v>
      </c>
      <c r="K478" s="444">
        <v>0</v>
      </c>
      <c r="L478" s="444">
        <v>2</v>
      </c>
      <c r="M478" s="444">
        <v>0</v>
      </c>
      <c r="N478" s="444">
        <v>0</v>
      </c>
      <c r="O478" s="444">
        <v>0</v>
      </c>
      <c r="P478" s="444">
        <v>1</v>
      </c>
      <c r="Q478" s="444">
        <v>0</v>
      </c>
      <c r="R478" s="444">
        <v>0</v>
      </c>
      <c r="S478" s="444">
        <v>0</v>
      </c>
      <c r="T478" s="444">
        <v>0</v>
      </c>
      <c r="U478" s="444">
        <v>0</v>
      </c>
      <c r="V478" s="444">
        <v>0</v>
      </c>
      <c r="W478" s="444">
        <v>0</v>
      </c>
      <c r="X478" s="444">
        <v>0</v>
      </c>
      <c r="Y478" s="444">
        <v>0</v>
      </c>
      <c r="Z478" s="444">
        <v>0</v>
      </c>
      <c r="AA478" s="444">
        <v>1</v>
      </c>
      <c r="AB478" s="444">
        <v>0</v>
      </c>
      <c r="AC478" s="444">
        <v>0</v>
      </c>
      <c r="AD478" s="444">
        <v>0</v>
      </c>
      <c r="AE478" s="444">
        <v>0</v>
      </c>
      <c r="AF478" s="444">
        <v>0</v>
      </c>
      <c r="AG478" s="444">
        <v>0</v>
      </c>
      <c r="AH478" s="444">
        <v>0</v>
      </c>
      <c r="AI478" s="444">
        <v>0</v>
      </c>
      <c r="AJ478" s="444">
        <v>0</v>
      </c>
      <c r="AK478" s="444">
        <v>0</v>
      </c>
      <c r="AL478" s="444">
        <v>0</v>
      </c>
      <c r="AM478" s="444">
        <v>0</v>
      </c>
      <c r="AN478" s="444">
        <v>0</v>
      </c>
      <c r="AO478" s="444">
        <v>0</v>
      </c>
      <c r="AP478" s="444">
        <v>1</v>
      </c>
      <c r="AQ478" s="444">
        <v>0</v>
      </c>
      <c r="AR478" s="444">
        <v>0</v>
      </c>
      <c r="AS478" s="444">
        <v>0</v>
      </c>
      <c r="AT478" s="444">
        <v>0</v>
      </c>
      <c r="AU478" s="444">
        <v>1</v>
      </c>
      <c r="AV478" s="444">
        <v>0</v>
      </c>
      <c r="AW478" s="444">
        <v>0</v>
      </c>
      <c r="AX478" s="444">
        <v>0</v>
      </c>
      <c r="AY478" s="444">
        <v>0</v>
      </c>
      <c r="AZ478" s="444">
        <v>0</v>
      </c>
      <c r="BA478" s="444">
        <v>0</v>
      </c>
      <c r="BB478" s="444">
        <v>2</v>
      </c>
      <c r="BC478" s="444">
        <v>0</v>
      </c>
      <c r="BD478" s="444">
        <v>0</v>
      </c>
      <c r="BE478" s="444">
        <v>0</v>
      </c>
      <c r="BF478" s="444">
        <v>9</v>
      </c>
    </row>
    <row r="479" spans="1:58" x14ac:dyDescent="0.25">
      <c r="A479" s="508" t="s">
        <v>393</v>
      </c>
      <c r="B479" s="509" t="s">
        <v>395</v>
      </c>
      <c r="C479" s="510"/>
      <c r="D479" s="510"/>
      <c r="E479" s="510"/>
      <c r="F479" s="510">
        <v>1</v>
      </c>
      <c r="G479" s="510"/>
      <c r="H479" s="510">
        <v>1</v>
      </c>
      <c r="I479" s="510"/>
      <c r="J479" s="510">
        <v>1</v>
      </c>
      <c r="K479" s="510">
        <v>1</v>
      </c>
      <c r="L479" s="510"/>
      <c r="M479" s="510"/>
      <c r="N479" s="510"/>
      <c r="O479" s="510">
        <v>1</v>
      </c>
      <c r="P479" s="510"/>
      <c r="Q479" s="510">
        <v>1</v>
      </c>
      <c r="R479" s="510"/>
      <c r="S479" s="510"/>
      <c r="T479" s="510"/>
      <c r="U479" s="510">
        <v>1</v>
      </c>
      <c r="V479" s="510"/>
      <c r="W479" s="510"/>
      <c r="X479" s="510"/>
      <c r="Y479" s="510"/>
      <c r="Z479" s="510"/>
      <c r="AA479" s="510"/>
      <c r="AB479" s="510"/>
      <c r="AC479" s="510"/>
      <c r="AD479" s="510"/>
      <c r="AE479" s="510"/>
      <c r="AF479" s="510"/>
      <c r="AG479" s="510">
        <v>1</v>
      </c>
      <c r="AH479" s="510"/>
      <c r="AI479" s="510"/>
      <c r="AJ479" s="510"/>
      <c r="AK479" s="510"/>
      <c r="AL479" s="510"/>
      <c r="AM479" s="510"/>
      <c r="AN479" s="510"/>
      <c r="AO479" s="510"/>
      <c r="AP479" s="510"/>
      <c r="AQ479" s="510"/>
      <c r="AR479" s="510"/>
      <c r="AS479" s="510"/>
      <c r="AT479" s="510"/>
      <c r="AU479" s="510"/>
      <c r="AV479" s="510"/>
      <c r="AW479" s="510">
        <v>1</v>
      </c>
      <c r="AX479" s="510"/>
      <c r="AY479" s="510"/>
      <c r="AZ479" s="510"/>
      <c r="BA479" s="510">
        <v>3</v>
      </c>
      <c r="BB479" s="510"/>
      <c r="BC479" s="510"/>
      <c r="BD479" s="510"/>
      <c r="BE479" s="510"/>
      <c r="BF479" s="511">
        <v>12</v>
      </c>
    </row>
    <row r="480" spans="1:58" x14ac:dyDescent="0.25">
      <c r="A480" s="1701" t="s">
        <v>990</v>
      </c>
      <c r="B480" s="1702"/>
      <c r="C480" s="445">
        <v>0</v>
      </c>
      <c r="D480" s="445">
        <v>0</v>
      </c>
      <c r="E480" s="445">
        <v>0</v>
      </c>
      <c r="F480" s="445">
        <v>1</v>
      </c>
      <c r="G480" s="445">
        <v>0</v>
      </c>
      <c r="H480" s="445">
        <v>1</v>
      </c>
      <c r="I480" s="445">
        <v>0</v>
      </c>
      <c r="J480" s="445">
        <v>1</v>
      </c>
      <c r="K480" s="445">
        <v>1</v>
      </c>
      <c r="L480" s="445">
        <v>0</v>
      </c>
      <c r="M480" s="445">
        <v>0</v>
      </c>
      <c r="N480" s="445">
        <v>0</v>
      </c>
      <c r="O480" s="445">
        <v>1</v>
      </c>
      <c r="P480" s="445">
        <v>0</v>
      </c>
      <c r="Q480" s="445">
        <v>1</v>
      </c>
      <c r="R480" s="445">
        <v>0</v>
      </c>
      <c r="S480" s="445">
        <v>0</v>
      </c>
      <c r="T480" s="445">
        <v>0</v>
      </c>
      <c r="U480" s="445">
        <v>1</v>
      </c>
      <c r="V480" s="445">
        <v>0</v>
      </c>
      <c r="W480" s="445">
        <v>0</v>
      </c>
      <c r="X480" s="445">
        <v>0</v>
      </c>
      <c r="Y480" s="445">
        <v>0</v>
      </c>
      <c r="Z480" s="445">
        <v>0</v>
      </c>
      <c r="AA480" s="445">
        <v>0</v>
      </c>
      <c r="AB480" s="445">
        <v>0</v>
      </c>
      <c r="AC480" s="445">
        <v>0</v>
      </c>
      <c r="AD480" s="445">
        <v>0</v>
      </c>
      <c r="AE480" s="445">
        <v>0</v>
      </c>
      <c r="AF480" s="445">
        <v>0</v>
      </c>
      <c r="AG480" s="445">
        <v>1</v>
      </c>
      <c r="AH480" s="445">
        <v>0</v>
      </c>
      <c r="AI480" s="445">
        <v>0</v>
      </c>
      <c r="AJ480" s="445">
        <v>0</v>
      </c>
      <c r="AK480" s="445">
        <v>0</v>
      </c>
      <c r="AL480" s="445">
        <v>0</v>
      </c>
      <c r="AM480" s="445">
        <v>0</v>
      </c>
      <c r="AN480" s="445">
        <v>0</v>
      </c>
      <c r="AO480" s="445">
        <v>0</v>
      </c>
      <c r="AP480" s="445">
        <v>0</v>
      </c>
      <c r="AQ480" s="445">
        <v>0</v>
      </c>
      <c r="AR480" s="445">
        <v>0</v>
      </c>
      <c r="AS480" s="445">
        <v>0</v>
      </c>
      <c r="AT480" s="445">
        <v>0</v>
      </c>
      <c r="AU480" s="445">
        <v>0</v>
      </c>
      <c r="AV480" s="445">
        <v>0</v>
      </c>
      <c r="AW480" s="445">
        <v>1</v>
      </c>
      <c r="AX480" s="445">
        <v>0</v>
      </c>
      <c r="AY480" s="445">
        <v>0</v>
      </c>
      <c r="AZ480" s="445">
        <v>0</v>
      </c>
      <c r="BA480" s="445">
        <v>3</v>
      </c>
      <c r="BB480" s="445">
        <v>0</v>
      </c>
      <c r="BC480" s="445">
        <v>0</v>
      </c>
      <c r="BD480" s="445">
        <v>0</v>
      </c>
      <c r="BE480" s="445">
        <v>0</v>
      </c>
      <c r="BF480" s="445">
        <v>12</v>
      </c>
    </row>
    <row r="481" spans="1:58" s="435" customFormat="1" ht="15.75" x14ac:dyDescent="0.25">
      <c r="A481" s="1699" t="s">
        <v>886</v>
      </c>
      <c r="B481" s="1700"/>
      <c r="C481" s="446">
        <v>0</v>
      </c>
      <c r="D481" s="446">
        <v>0</v>
      </c>
      <c r="E481" s="446">
        <v>0</v>
      </c>
      <c r="F481" s="446">
        <v>1</v>
      </c>
      <c r="G481" s="446">
        <v>1</v>
      </c>
      <c r="H481" s="446">
        <v>1</v>
      </c>
      <c r="I481" s="446">
        <v>0</v>
      </c>
      <c r="J481" s="446">
        <v>1</v>
      </c>
      <c r="K481" s="446">
        <v>1</v>
      </c>
      <c r="L481" s="446">
        <v>2</v>
      </c>
      <c r="M481" s="446">
        <v>1</v>
      </c>
      <c r="N481" s="446">
        <v>0</v>
      </c>
      <c r="O481" s="446">
        <v>1</v>
      </c>
      <c r="P481" s="446">
        <v>1</v>
      </c>
      <c r="Q481" s="446">
        <v>1</v>
      </c>
      <c r="R481" s="446">
        <v>0</v>
      </c>
      <c r="S481" s="446">
        <v>0</v>
      </c>
      <c r="T481" s="446">
        <v>0</v>
      </c>
      <c r="U481" s="446">
        <v>1</v>
      </c>
      <c r="V481" s="446">
        <v>0</v>
      </c>
      <c r="W481" s="446">
        <v>0</v>
      </c>
      <c r="X481" s="446">
        <v>0</v>
      </c>
      <c r="Y481" s="446">
        <v>0</v>
      </c>
      <c r="Z481" s="446">
        <v>0</v>
      </c>
      <c r="AA481" s="446">
        <v>1</v>
      </c>
      <c r="AB481" s="446">
        <v>0</v>
      </c>
      <c r="AC481" s="446">
        <v>0</v>
      </c>
      <c r="AD481" s="446">
        <v>0</v>
      </c>
      <c r="AE481" s="446">
        <v>0</v>
      </c>
      <c r="AF481" s="446">
        <v>0</v>
      </c>
      <c r="AG481" s="446">
        <v>1</v>
      </c>
      <c r="AH481" s="446">
        <v>0</v>
      </c>
      <c r="AI481" s="446">
        <v>0</v>
      </c>
      <c r="AJ481" s="446">
        <v>0</v>
      </c>
      <c r="AK481" s="446">
        <v>0</v>
      </c>
      <c r="AL481" s="446">
        <v>0</v>
      </c>
      <c r="AM481" s="446">
        <v>2</v>
      </c>
      <c r="AN481" s="446">
        <v>0</v>
      </c>
      <c r="AO481" s="446">
        <v>0</v>
      </c>
      <c r="AP481" s="446">
        <v>1</v>
      </c>
      <c r="AQ481" s="446">
        <v>0</v>
      </c>
      <c r="AR481" s="446">
        <v>1</v>
      </c>
      <c r="AS481" s="446">
        <v>0</v>
      </c>
      <c r="AT481" s="446">
        <v>13</v>
      </c>
      <c r="AU481" s="446">
        <v>1</v>
      </c>
      <c r="AV481" s="446">
        <v>0</v>
      </c>
      <c r="AW481" s="446">
        <v>1</v>
      </c>
      <c r="AX481" s="446">
        <v>1</v>
      </c>
      <c r="AY481" s="446">
        <v>0</v>
      </c>
      <c r="AZ481" s="446">
        <v>0</v>
      </c>
      <c r="BA481" s="446">
        <v>3</v>
      </c>
      <c r="BB481" s="446">
        <v>2</v>
      </c>
      <c r="BC481" s="446">
        <v>0</v>
      </c>
      <c r="BD481" s="446">
        <v>1</v>
      </c>
      <c r="BE481" s="446">
        <v>0</v>
      </c>
      <c r="BF481" s="446">
        <v>40</v>
      </c>
    </row>
    <row r="482" spans="1:58" s="435" customFormat="1" ht="15.75" x14ac:dyDescent="0.25">
      <c r="A482" s="508" t="s">
        <v>398</v>
      </c>
      <c r="B482" s="509" t="s">
        <v>736</v>
      </c>
      <c r="C482" s="510"/>
      <c r="D482" s="510"/>
      <c r="E482" s="510"/>
      <c r="F482" s="510"/>
      <c r="G482" s="510"/>
      <c r="H482" s="510"/>
      <c r="I482" s="510"/>
      <c r="J482" s="510"/>
      <c r="K482" s="510"/>
      <c r="L482" s="510"/>
      <c r="M482" s="510"/>
      <c r="N482" s="510"/>
      <c r="O482" s="510"/>
      <c r="P482" s="510"/>
      <c r="Q482" s="510"/>
      <c r="R482" s="510"/>
      <c r="S482" s="510"/>
      <c r="T482" s="510"/>
      <c r="U482" s="510"/>
      <c r="V482" s="510"/>
      <c r="W482" s="510"/>
      <c r="X482" s="510"/>
      <c r="Y482" s="510"/>
      <c r="Z482" s="510"/>
      <c r="AA482" s="510"/>
      <c r="AB482" s="510"/>
      <c r="AC482" s="510"/>
      <c r="AD482" s="510"/>
      <c r="AE482" s="510"/>
      <c r="AF482" s="510"/>
      <c r="AG482" s="510"/>
      <c r="AH482" s="510"/>
      <c r="AI482" s="510"/>
      <c r="AJ482" s="510"/>
      <c r="AK482" s="510"/>
      <c r="AL482" s="510"/>
      <c r="AM482" s="510">
        <v>4</v>
      </c>
      <c r="AN482" s="510"/>
      <c r="AO482" s="510"/>
      <c r="AP482" s="510"/>
      <c r="AQ482" s="510"/>
      <c r="AR482" s="510"/>
      <c r="AS482" s="510"/>
      <c r="AT482" s="510"/>
      <c r="AU482" s="510"/>
      <c r="AV482" s="510"/>
      <c r="AW482" s="510"/>
      <c r="AX482" s="510"/>
      <c r="AY482" s="510"/>
      <c r="AZ482" s="510"/>
      <c r="BA482" s="510"/>
      <c r="BB482" s="510"/>
      <c r="BC482" s="510"/>
      <c r="BD482" s="510"/>
      <c r="BE482" s="510"/>
      <c r="BF482" s="511">
        <v>4</v>
      </c>
    </row>
    <row r="483" spans="1:58" s="435" customFormat="1" ht="15.75" x14ac:dyDescent="0.25">
      <c r="A483" s="1701" t="s">
        <v>991</v>
      </c>
      <c r="B483" s="1702"/>
      <c r="C483" s="444">
        <v>0</v>
      </c>
      <c r="D483" s="444">
        <v>0</v>
      </c>
      <c r="E483" s="444">
        <v>0</v>
      </c>
      <c r="F483" s="444">
        <v>0</v>
      </c>
      <c r="G483" s="444">
        <v>0</v>
      </c>
      <c r="H483" s="444">
        <v>0</v>
      </c>
      <c r="I483" s="444">
        <v>0</v>
      </c>
      <c r="J483" s="444">
        <v>0</v>
      </c>
      <c r="K483" s="444">
        <v>0</v>
      </c>
      <c r="L483" s="444">
        <v>0</v>
      </c>
      <c r="M483" s="444">
        <v>0</v>
      </c>
      <c r="N483" s="444">
        <v>0</v>
      </c>
      <c r="O483" s="444">
        <v>0</v>
      </c>
      <c r="P483" s="444">
        <v>0</v>
      </c>
      <c r="Q483" s="444">
        <v>0</v>
      </c>
      <c r="R483" s="444">
        <v>0</v>
      </c>
      <c r="S483" s="444">
        <v>0</v>
      </c>
      <c r="T483" s="444">
        <v>0</v>
      </c>
      <c r="U483" s="444">
        <v>0</v>
      </c>
      <c r="V483" s="444">
        <v>0</v>
      </c>
      <c r="W483" s="444">
        <v>0</v>
      </c>
      <c r="X483" s="444">
        <v>0</v>
      </c>
      <c r="Y483" s="444">
        <v>0</v>
      </c>
      <c r="Z483" s="444">
        <v>0</v>
      </c>
      <c r="AA483" s="444">
        <v>0</v>
      </c>
      <c r="AB483" s="444">
        <v>0</v>
      </c>
      <c r="AC483" s="444">
        <v>0</v>
      </c>
      <c r="AD483" s="444">
        <v>0</v>
      </c>
      <c r="AE483" s="444">
        <v>0</v>
      </c>
      <c r="AF483" s="444">
        <v>0</v>
      </c>
      <c r="AG483" s="444">
        <v>0</v>
      </c>
      <c r="AH483" s="444">
        <v>0</v>
      </c>
      <c r="AI483" s="444">
        <v>0</v>
      </c>
      <c r="AJ483" s="444">
        <v>0</v>
      </c>
      <c r="AK483" s="444">
        <v>0</v>
      </c>
      <c r="AL483" s="444">
        <v>0</v>
      </c>
      <c r="AM483" s="444">
        <v>4</v>
      </c>
      <c r="AN483" s="444">
        <v>0</v>
      </c>
      <c r="AO483" s="444">
        <v>0</v>
      </c>
      <c r="AP483" s="444">
        <v>0</v>
      </c>
      <c r="AQ483" s="444">
        <v>0</v>
      </c>
      <c r="AR483" s="444">
        <v>0</v>
      </c>
      <c r="AS483" s="444">
        <v>0</v>
      </c>
      <c r="AT483" s="444">
        <v>0</v>
      </c>
      <c r="AU483" s="444">
        <v>0</v>
      </c>
      <c r="AV483" s="444">
        <v>0</v>
      </c>
      <c r="AW483" s="444">
        <v>0</v>
      </c>
      <c r="AX483" s="444">
        <v>0</v>
      </c>
      <c r="AY483" s="444">
        <v>0</v>
      </c>
      <c r="AZ483" s="444">
        <v>0</v>
      </c>
      <c r="BA483" s="444">
        <v>0</v>
      </c>
      <c r="BB483" s="444">
        <v>0</v>
      </c>
      <c r="BC483" s="444">
        <v>0</v>
      </c>
      <c r="BD483" s="444">
        <v>0</v>
      </c>
      <c r="BE483" s="444">
        <v>0</v>
      </c>
      <c r="BF483" s="444">
        <v>4</v>
      </c>
    </row>
    <row r="484" spans="1:58" x14ac:dyDescent="0.25">
      <c r="A484" s="508" t="s">
        <v>398</v>
      </c>
      <c r="B484" s="509" t="s">
        <v>357</v>
      </c>
      <c r="C484" s="510"/>
      <c r="D484" s="510"/>
      <c r="E484" s="510"/>
      <c r="F484" s="510"/>
      <c r="G484" s="510"/>
      <c r="H484" s="510"/>
      <c r="I484" s="510"/>
      <c r="J484" s="510"/>
      <c r="K484" s="510"/>
      <c r="L484" s="510"/>
      <c r="M484" s="510"/>
      <c r="N484" s="510"/>
      <c r="O484" s="510"/>
      <c r="P484" s="510"/>
      <c r="Q484" s="510"/>
      <c r="R484" s="510"/>
      <c r="S484" s="510"/>
      <c r="T484" s="510"/>
      <c r="U484" s="510"/>
      <c r="V484" s="510"/>
      <c r="W484" s="510"/>
      <c r="X484" s="510"/>
      <c r="Y484" s="510"/>
      <c r="Z484" s="510"/>
      <c r="AA484" s="510"/>
      <c r="AB484" s="510"/>
      <c r="AC484" s="510"/>
      <c r="AD484" s="510"/>
      <c r="AE484" s="510"/>
      <c r="AF484" s="510"/>
      <c r="AG484" s="510"/>
      <c r="AH484" s="510"/>
      <c r="AI484" s="510"/>
      <c r="AJ484" s="510"/>
      <c r="AK484" s="510"/>
      <c r="AL484" s="510"/>
      <c r="AM484" s="510">
        <v>1</v>
      </c>
      <c r="AN484" s="510">
        <v>2</v>
      </c>
      <c r="AO484" s="510"/>
      <c r="AP484" s="510"/>
      <c r="AQ484" s="510"/>
      <c r="AR484" s="510"/>
      <c r="AS484" s="510"/>
      <c r="AT484" s="510">
        <v>9</v>
      </c>
      <c r="AU484" s="510"/>
      <c r="AV484" s="510"/>
      <c r="AW484" s="510"/>
      <c r="AX484" s="510"/>
      <c r="AY484" s="510"/>
      <c r="AZ484" s="510"/>
      <c r="BA484" s="510"/>
      <c r="BB484" s="510"/>
      <c r="BC484" s="510"/>
      <c r="BD484" s="510"/>
      <c r="BE484" s="510"/>
      <c r="BF484" s="511">
        <v>12</v>
      </c>
    </row>
    <row r="485" spans="1:58" x14ac:dyDescent="0.25">
      <c r="A485" s="508" t="s">
        <v>398</v>
      </c>
      <c r="B485" s="509" t="s">
        <v>88</v>
      </c>
      <c r="C485" s="510"/>
      <c r="D485" s="510"/>
      <c r="E485" s="510"/>
      <c r="F485" s="510"/>
      <c r="G485" s="510"/>
      <c r="H485" s="510"/>
      <c r="I485" s="510"/>
      <c r="J485" s="510"/>
      <c r="K485" s="510"/>
      <c r="L485" s="510"/>
      <c r="M485" s="510"/>
      <c r="N485" s="510"/>
      <c r="O485" s="510"/>
      <c r="P485" s="510"/>
      <c r="Q485" s="510"/>
      <c r="R485" s="510"/>
      <c r="S485" s="510"/>
      <c r="T485" s="510"/>
      <c r="U485" s="510"/>
      <c r="V485" s="510"/>
      <c r="W485" s="510"/>
      <c r="X485" s="510"/>
      <c r="Y485" s="510"/>
      <c r="Z485" s="510"/>
      <c r="AA485" s="510"/>
      <c r="AB485" s="510"/>
      <c r="AC485" s="510"/>
      <c r="AD485" s="510"/>
      <c r="AE485" s="510"/>
      <c r="AF485" s="510"/>
      <c r="AG485" s="510"/>
      <c r="AH485" s="510"/>
      <c r="AI485" s="510"/>
      <c r="AJ485" s="510"/>
      <c r="AK485" s="510"/>
      <c r="AL485" s="510"/>
      <c r="AM485" s="510"/>
      <c r="AN485" s="510"/>
      <c r="AO485" s="510"/>
      <c r="AP485" s="510">
        <v>1</v>
      </c>
      <c r="AQ485" s="510"/>
      <c r="AR485" s="510"/>
      <c r="AS485" s="510"/>
      <c r="AT485" s="510">
        <v>17</v>
      </c>
      <c r="AU485" s="510"/>
      <c r="AV485" s="510"/>
      <c r="AW485" s="510"/>
      <c r="AX485" s="510"/>
      <c r="AY485" s="510"/>
      <c r="AZ485" s="510"/>
      <c r="BA485" s="510"/>
      <c r="BB485" s="510"/>
      <c r="BC485" s="510"/>
      <c r="BD485" s="510"/>
      <c r="BE485" s="510"/>
      <c r="BF485" s="511">
        <v>18</v>
      </c>
    </row>
    <row r="486" spans="1:58" x14ac:dyDescent="0.25">
      <c r="A486" s="508" t="s">
        <v>398</v>
      </c>
      <c r="B486" s="509" t="s">
        <v>402</v>
      </c>
      <c r="C486" s="510"/>
      <c r="D486" s="510"/>
      <c r="E486" s="510"/>
      <c r="F486" s="510"/>
      <c r="G486" s="510"/>
      <c r="H486" s="510"/>
      <c r="I486" s="510"/>
      <c r="J486" s="510"/>
      <c r="K486" s="510"/>
      <c r="L486" s="510"/>
      <c r="M486" s="510"/>
      <c r="N486" s="510"/>
      <c r="O486" s="510"/>
      <c r="P486" s="510"/>
      <c r="Q486" s="510"/>
      <c r="R486" s="510"/>
      <c r="S486" s="510"/>
      <c r="T486" s="510"/>
      <c r="U486" s="510"/>
      <c r="V486" s="510"/>
      <c r="W486" s="510"/>
      <c r="X486" s="510"/>
      <c r="Y486" s="510"/>
      <c r="Z486" s="510"/>
      <c r="AA486" s="510"/>
      <c r="AB486" s="510"/>
      <c r="AC486" s="510"/>
      <c r="AD486" s="510"/>
      <c r="AE486" s="510"/>
      <c r="AF486" s="510"/>
      <c r="AG486" s="510"/>
      <c r="AH486" s="510"/>
      <c r="AI486" s="510"/>
      <c r="AJ486" s="510"/>
      <c r="AK486" s="510"/>
      <c r="AL486" s="510"/>
      <c r="AM486" s="510"/>
      <c r="AN486" s="510"/>
      <c r="AO486" s="510"/>
      <c r="AP486" s="510"/>
      <c r="AQ486" s="510"/>
      <c r="AR486" s="510"/>
      <c r="AS486" s="510"/>
      <c r="AT486" s="510">
        <v>2</v>
      </c>
      <c r="AU486" s="510"/>
      <c r="AV486" s="510"/>
      <c r="AW486" s="510"/>
      <c r="AX486" s="510"/>
      <c r="AY486" s="510"/>
      <c r="AZ486" s="510"/>
      <c r="BA486" s="510"/>
      <c r="BB486" s="510"/>
      <c r="BC486" s="510"/>
      <c r="BD486" s="510"/>
      <c r="BE486" s="510"/>
      <c r="BF486" s="511">
        <v>2</v>
      </c>
    </row>
    <row r="487" spans="1:58" x14ac:dyDescent="0.25">
      <c r="A487" s="508" t="s">
        <v>398</v>
      </c>
      <c r="B487" s="509" t="s">
        <v>403</v>
      </c>
      <c r="C487" s="510"/>
      <c r="D487" s="510"/>
      <c r="E487" s="510"/>
      <c r="F487" s="510"/>
      <c r="G487" s="510"/>
      <c r="H487" s="510"/>
      <c r="I487" s="510"/>
      <c r="J487" s="510"/>
      <c r="K487" s="510"/>
      <c r="L487" s="510"/>
      <c r="M487" s="510"/>
      <c r="N487" s="510"/>
      <c r="O487" s="510"/>
      <c r="P487" s="510"/>
      <c r="Q487" s="510"/>
      <c r="R487" s="510"/>
      <c r="S487" s="510"/>
      <c r="T487" s="510"/>
      <c r="U487" s="510"/>
      <c r="V487" s="510"/>
      <c r="W487" s="510"/>
      <c r="X487" s="510"/>
      <c r="Y487" s="510"/>
      <c r="Z487" s="510"/>
      <c r="AA487" s="510"/>
      <c r="AB487" s="510"/>
      <c r="AC487" s="510"/>
      <c r="AD487" s="510"/>
      <c r="AE487" s="510"/>
      <c r="AF487" s="510"/>
      <c r="AG487" s="510"/>
      <c r="AH487" s="510"/>
      <c r="AI487" s="510"/>
      <c r="AJ487" s="510"/>
      <c r="AK487" s="510"/>
      <c r="AL487" s="510"/>
      <c r="AM487" s="510">
        <v>1</v>
      </c>
      <c r="AN487" s="510"/>
      <c r="AO487" s="510"/>
      <c r="AP487" s="510"/>
      <c r="AQ487" s="510"/>
      <c r="AR487" s="510"/>
      <c r="AS487" s="510"/>
      <c r="AT487" s="510">
        <v>6</v>
      </c>
      <c r="AU487" s="510"/>
      <c r="AV487" s="510"/>
      <c r="AW487" s="510"/>
      <c r="AX487" s="510"/>
      <c r="AY487" s="510"/>
      <c r="AZ487" s="510"/>
      <c r="BA487" s="510"/>
      <c r="BB487" s="510"/>
      <c r="BC487" s="510"/>
      <c r="BD487" s="510"/>
      <c r="BE487" s="510"/>
      <c r="BF487" s="511">
        <v>7</v>
      </c>
    </row>
    <row r="488" spans="1:58" x14ac:dyDescent="0.25">
      <c r="A488" s="508" t="s">
        <v>398</v>
      </c>
      <c r="B488" s="509" t="s">
        <v>404</v>
      </c>
      <c r="C488" s="510"/>
      <c r="D488" s="510"/>
      <c r="E488" s="510"/>
      <c r="F488" s="510"/>
      <c r="G488" s="510"/>
      <c r="H488" s="510"/>
      <c r="I488" s="510"/>
      <c r="J488" s="510"/>
      <c r="K488" s="510"/>
      <c r="L488" s="510"/>
      <c r="M488" s="510"/>
      <c r="N488" s="510"/>
      <c r="O488" s="510"/>
      <c r="P488" s="510"/>
      <c r="Q488" s="510"/>
      <c r="R488" s="510"/>
      <c r="S488" s="510"/>
      <c r="T488" s="510"/>
      <c r="U488" s="510"/>
      <c r="V488" s="510"/>
      <c r="W488" s="510"/>
      <c r="X488" s="510"/>
      <c r="Y488" s="510"/>
      <c r="Z488" s="510"/>
      <c r="AA488" s="510"/>
      <c r="AB488" s="510"/>
      <c r="AC488" s="510"/>
      <c r="AD488" s="510"/>
      <c r="AE488" s="510"/>
      <c r="AF488" s="510"/>
      <c r="AG488" s="510"/>
      <c r="AH488" s="510"/>
      <c r="AI488" s="510"/>
      <c r="AJ488" s="510"/>
      <c r="AK488" s="510"/>
      <c r="AL488" s="510"/>
      <c r="AM488" s="510">
        <v>1</v>
      </c>
      <c r="AN488" s="510"/>
      <c r="AO488" s="510"/>
      <c r="AP488" s="510"/>
      <c r="AQ488" s="510"/>
      <c r="AR488" s="510"/>
      <c r="AS488" s="510"/>
      <c r="AT488" s="510">
        <v>10</v>
      </c>
      <c r="AU488" s="510"/>
      <c r="AV488" s="510"/>
      <c r="AW488" s="510"/>
      <c r="AX488" s="510"/>
      <c r="AY488" s="510"/>
      <c r="AZ488" s="510"/>
      <c r="BA488" s="510"/>
      <c r="BB488" s="510"/>
      <c r="BC488" s="510"/>
      <c r="BD488" s="510"/>
      <c r="BE488" s="510"/>
      <c r="BF488" s="511">
        <v>11</v>
      </c>
    </row>
    <row r="489" spans="1:58" s="434" customFormat="1" x14ac:dyDescent="0.25">
      <c r="A489" s="1701" t="s">
        <v>992</v>
      </c>
      <c r="B489" s="1702"/>
      <c r="C489" s="444">
        <v>0</v>
      </c>
      <c r="D489" s="444">
        <v>0</v>
      </c>
      <c r="E489" s="444">
        <v>0</v>
      </c>
      <c r="F489" s="444">
        <v>0</v>
      </c>
      <c r="G489" s="444">
        <v>0</v>
      </c>
      <c r="H489" s="444">
        <v>0</v>
      </c>
      <c r="I489" s="444">
        <v>0</v>
      </c>
      <c r="J489" s="444">
        <v>0</v>
      </c>
      <c r="K489" s="444">
        <v>0</v>
      </c>
      <c r="L489" s="444">
        <v>0</v>
      </c>
      <c r="M489" s="444">
        <v>0</v>
      </c>
      <c r="N489" s="444">
        <v>0</v>
      </c>
      <c r="O489" s="444">
        <v>0</v>
      </c>
      <c r="P489" s="444">
        <v>0</v>
      </c>
      <c r="Q489" s="444">
        <v>0</v>
      </c>
      <c r="R489" s="444">
        <v>0</v>
      </c>
      <c r="S489" s="444">
        <v>0</v>
      </c>
      <c r="T489" s="444">
        <v>0</v>
      </c>
      <c r="U489" s="444">
        <v>0</v>
      </c>
      <c r="V489" s="444">
        <v>0</v>
      </c>
      <c r="W489" s="444">
        <v>0</v>
      </c>
      <c r="X489" s="444">
        <v>0</v>
      </c>
      <c r="Y489" s="444">
        <v>0</v>
      </c>
      <c r="Z489" s="444">
        <v>0</v>
      </c>
      <c r="AA489" s="444">
        <v>0</v>
      </c>
      <c r="AB489" s="444">
        <v>0</v>
      </c>
      <c r="AC489" s="444">
        <v>0</v>
      </c>
      <c r="AD489" s="444">
        <v>0</v>
      </c>
      <c r="AE489" s="444">
        <v>0</v>
      </c>
      <c r="AF489" s="444">
        <v>0</v>
      </c>
      <c r="AG489" s="444">
        <v>0</v>
      </c>
      <c r="AH489" s="444">
        <v>0</v>
      </c>
      <c r="AI489" s="444">
        <v>0</v>
      </c>
      <c r="AJ489" s="444">
        <v>0</v>
      </c>
      <c r="AK489" s="444">
        <v>0</v>
      </c>
      <c r="AL489" s="444">
        <v>0</v>
      </c>
      <c r="AM489" s="444">
        <v>3</v>
      </c>
      <c r="AN489" s="444">
        <v>2</v>
      </c>
      <c r="AO489" s="444">
        <v>0</v>
      </c>
      <c r="AP489" s="444">
        <v>1</v>
      </c>
      <c r="AQ489" s="444">
        <v>0</v>
      </c>
      <c r="AR489" s="444">
        <v>0</v>
      </c>
      <c r="AS489" s="444">
        <v>0</v>
      </c>
      <c r="AT489" s="444">
        <v>44</v>
      </c>
      <c r="AU489" s="444">
        <v>0</v>
      </c>
      <c r="AV489" s="444">
        <v>0</v>
      </c>
      <c r="AW489" s="444">
        <v>0</v>
      </c>
      <c r="AX489" s="444">
        <v>0</v>
      </c>
      <c r="AY489" s="444">
        <v>0</v>
      </c>
      <c r="AZ489" s="444">
        <v>0</v>
      </c>
      <c r="BA489" s="444">
        <v>0</v>
      </c>
      <c r="BB489" s="444">
        <v>0</v>
      </c>
      <c r="BC489" s="444">
        <v>0</v>
      </c>
      <c r="BD489" s="444">
        <v>0</v>
      </c>
      <c r="BE489" s="444">
        <v>0</v>
      </c>
      <c r="BF489" s="444">
        <v>50</v>
      </c>
    </row>
    <row r="490" spans="1:58" x14ac:dyDescent="0.25">
      <c r="A490" s="508" t="s">
        <v>398</v>
      </c>
      <c r="B490" s="509" t="s">
        <v>405</v>
      </c>
      <c r="C490" s="510"/>
      <c r="D490" s="510"/>
      <c r="E490" s="510"/>
      <c r="F490" s="510"/>
      <c r="G490" s="510"/>
      <c r="H490" s="510"/>
      <c r="I490" s="510"/>
      <c r="J490" s="510"/>
      <c r="K490" s="510"/>
      <c r="L490" s="510"/>
      <c r="M490" s="510"/>
      <c r="N490" s="510"/>
      <c r="O490" s="510"/>
      <c r="P490" s="510"/>
      <c r="Q490" s="510"/>
      <c r="R490" s="510"/>
      <c r="S490" s="510"/>
      <c r="T490" s="510"/>
      <c r="U490" s="510"/>
      <c r="V490" s="510"/>
      <c r="W490" s="510"/>
      <c r="X490" s="510"/>
      <c r="Y490" s="510"/>
      <c r="Z490" s="510"/>
      <c r="AA490" s="510"/>
      <c r="AB490" s="510"/>
      <c r="AC490" s="510"/>
      <c r="AD490" s="510"/>
      <c r="AE490" s="510"/>
      <c r="AF490" s="510"/>
      <c r="AG490" s="510"/>
      <c r="AH490" s="510"/>
      <c r="AI490" s="510"/>
      <c r="AJ490" s="510"/>
      <c r="AK490" s="510"/>
      <c r="AL490" s="510"/>
      <c r="AM490" s="510">
        <v>1</v>
      </c>
      <c r="AN490" s="510"/>
      <c r="AO490" s="510"/>
      <c r="AP490" s="510"/>
      <c r="AQ490" s="510"/>
      <c r="AR490" s="510"/>
      <c r="AS490" s="510"/>
      <c r="AT490" s="510">
        <v>3</v>
      </c>
      <c r="AU490" s="510"/>
      <c r="AV490" s="510"/>
      <c r="AW490" s="510"/>
      <c r="AX490" s="510"/>
      <c r="AY490" s="510"/>
      <c r="AZ490" s="510"/>
      <c r="BA490" s="510"/>
      <c r="BB490" s="510"/>
      <c r="BC490" s="510"/>
      <c r="BD490" s="510"/>
      <c r="BE490" s="510"/>
      <c r="BF490" s="511">
        <v>4</v>
      </c>
    </row>
    <row r="491" spans="1:58" s="434" customFormat="1" x14ac:dyDescent="0.25">
      <c r="A491" s="1701" t="s">
        <v>993</v>
      </c>
      <c r="B491" s="1702"/>
      <c r="C491" s="444">
        <v>0</v>
      </c>
      <c r="D491" s="444">
        <v>0</v>
      </c>
      <c r="E491" s="444">
        <v>0</v>
      </c>
      <c r="F491" s="444">
        <v>0</v>
      </c>
      <c r="G491" s="444">
        <v>0</v>
      </c>
      <c r="H491" s="444">
        <v>0</v>
      </c>
      <c r="I491" s="444">
        <v>0</v>
      </c>
      <c r="J491" s="444">
        <v>0</v>
      </c>
      <c r="K491" s="444">
        <v>0</v>
      </c>
      <c r="L491" s="444">
        <v>0</v>
      </c>
      <c r="M491" s="444">
        <v>0</v>
      </c>
      <c r="N491" s="444">
        <v>0</v>
      </c>
      <c r="O491" s="444">
        <v>0</v>
      </c>
      <c r="P491" s="444">
        <v>0</v>
      </c>
      <c r="Q491" s="444">
        <v>0</v>
      </c>
      <c r="R491" s="444">
        <v>0</v>
      </c>
      <c r="S491" s="444">
        <v>0</v>
      </c>
      <c r="T491" s="444">
        <v>0</v>
      </c>
      <c r="U491" s="444">
        <v>0</v>
      </c>
      <c r="V491" s="444">
        <v>0</v>
      </c>
      <c r="W491" s="444">
        <v>0</v>
      </c>
      <c r="X491" s="444">
        <v>0</v>
      </c>
      <c r="Y491" s="444">
        <v>0</v>
      </c>
      <c r="Z491" s="444">
        <v>0</v>
      </c>
      <c r="AA491" s="444">
        <v>0</v>
      </c>
      <c r="AB491" s="444">
        <v>0</v>
      </c>
      <c r="AC491" s="444">
        <v>0</v>
      </c>
      <c r="AD491" s="444">
        <v>0</v>
      </c>
      <c r="AE491" s="444">
        <v>0</v>
      </c>
      <c r="AF491" s="444">
        <v>0</v>
      </c>
      <c r="AG491" s="444">
        <v>0</v>
      </c>
      <c r="AH491" s="444">
        <v>0</v>
      </c>
      <c r="AI491" s="444">
        <v>0</v>
      </c>
      <c r="AJ491" s="444">
        <v>0</v>
      </c>
      <c r="AK491" s="444">
        <v>0</v>
      </c>
      <c r="AL491" s="444">
        <v>0</v>
      </c>
      <c r="AM491" s="444">
        <v>1</v>
      </c>
      <c r="AN491" s="444">
        <v>0</v>
      </c>
      <c r="AO491" s="444">
        <v>0</v>
      </c>
      <c r="AP491" s="444">
        <v>0</v>
      </c>
      <c r="AQ491" s="444">
        <v>0</v>
      </c>
      <c r="AR491" s="444">
        <v>0</v>
      </c>
      <c r="AS491" s="444">
        <v>0</v>
      </c>
      <c r="AT491" s="444">
        <v>3</v>
      </c>
      <c r="AU491" s="444">
        <v>0</v>
      </c>
      <c r="AV491" s="444">
        <v>0</v>
      </c>
      <c r="AW491" s="444">
        <v>0</v>
      </c>
      <c r="AX491" s="444">
        <v>0</v>
      </c>
      <c r="AY491" s="444">
        <v>0</v>
      </c>
      <c r="AZ491" s="444">
        <v>0</v>
      </c>
      <c r="BA491" s="444">
        <v>0</v>
      </c>
      <c r="BB491" s="444">
        <v>0</v>
      </c>
      <c r="BC491" s="444">
        <v>0</v>
      </c>
      <c r="BD491" s="444">
        <v>0</v>
      </c>
      <c r="BE491" s="444">
        <v>0</v>
      </c>
      <c r="BF491" s="444">
        <v>4</v>
      </c>
    </row>
    <row r="492" spans="1:58" x14ac:dyDescent="0.25">
      <c r="A492" s="508" t="s">
        <v>398</v>
      </c>
      <c r="B492" s="509" t="s">
        <v>391</v>
      </c>
      <c r="C492" s="510"/>
      <c r="D492" s="510"/>
      <c r="E492" s="510"/>
      <c r="F492" s="510">
        <v>1</v>
      </c>
      <c r="G492" s="510"/>
      <c r="H492" s="510"/>
      <c r="I492" s="510"/>
      <c r="J492" s="510"/>
      <c r="K492" s="510"/>
      <c r="L492" s="510">
        <v>1</v>
      </c>
      <c r="M492" s="510"/>
      <c r="N492" s="510"/>
      <c r="O492" s="510"/>
      <c r="P492" s="510">
        <v>2</v>
      </c>
      <c r="Q492" s="510"/>
      <c r="R492" s="510"/>
      <c r="S492" s="510"/>
      <c r="T492" s="510"/>
      <c r="U492" s="510">
        <v>1</v>
      </c>
      <c r="V492" s="510"/>
      <c r="W492" s="510"/>
      <c r="X492" s="510"/>
      <c r="Y492" s="510"/>
      <c r="Z492" s="510">
        <v>2</v>
      </c>
      <c r="AA492" s="510">
        <v>1</v>
      </c>
      <c r="AB492" s="510"/>
      <c r="AC492" s="510"/>
      <c r="AD492" s="510"/>
      <c r="AE492" s="510"/>
      <c r="AF492" s="510"/>
      <c r="AG492" s="510"/>
      <c r="AH492" s="510"/>
      <c r="AI492" s="510"/>
      <c r="AJ492" s="510"/>
      <c r="AK492" s="510"/>
      <c r="AL492" s="510">
        <v>1</v>
      </c>
      <c r="AM492" s="510"/>
      <c r="AN492" s="510"/>
      <c r="AO492" s="510"/>
      <c r="AP492" s="510">
        <v>1</v>
      </c>
      <c r="AQ492" s="510"/>
      <c r="AR492" s="510"/>
      <c r="AS492" s="510"/>
      <c r="AT492" s="510"/>
      <c r="AU492" s="510"/>
      <c r="AV492" s="510"/>
      <c r="AW492" s="510"/>
      <c r="AX492" s="510">
        <v>2</v>
      </c>
      <c r="AY492" s="510"/>
      <c r="AZ492" s="510"/>
      <c r="BA492" s="510"/>
      <c r="BB492" s="510">
        <v>3</v>
      </c>
      <c r="BC492" s="510"/>
      <c r="BD492" s="510"/>
      <c r="BE492" s="510"/>
      <c r="BF492" s="511">
        <v>15</v>
      </c>
    </row>
    <row r="493" spans="1:58" x14ac:dyDescent="0.25">
      <c r="A493" s="508" t="s">
        <v>398</v>
      </c>
      <c r="B493" s="509" t="s">
        <v>400</v>
      </c>
      <c r="C493" s="510"/>
      <c r="D493" s="510"/>
      <c r="E493" s="510"/>
      <c r="F493" s="510"/>
      <c r="G493" s="510"/>
      <c r="H493" s="510"/>
      <c r="I493" s="510"/>
      <c r="J493" s="510"/>
      <c r="K493" s="510"/>
      <c r="L493" s="510">
        <v>1</v>
      </c>
      <c r="M493" s="510"/>
      <c r="N493" s="510"/>
      <c r="O493" s="510"/>
      <c r="P493" s="510"/>
      <c r="Q493" s="510"/>
      <c r="R493" s="510"/>
      <c r="S493" s="510"/>
      <c r="T493" s="510"/>
      <c r="U493" s="510"/>
      <c r="V493" s="510"/>
      <c r="W493" s="510"/>
      <c r="X493" s="510"/>
      <c r="Y493" s="510"/>
      <c r="Z493" s="510">
        <v>2</v>
      </c>
      <c r="AA493" s="510">
        <v>1</v>
      </c>
      <c r="AB493" s="510"/>
      <c r="AC493" s="510"/>
      <c r="AD493" s="510"/>
      <c r="AE493" s="510"/>
      <c r="AF493" s="510"/>
      <c r="AG493" s="510"/>
      <c r="AH493" s="510"/>
      <c r="AI493" s="510"/>
      <c r="AJ493" s="510"/>
      <c r="AK493" s="510"/>
      <c r="AL493" s="510"/>
      <c r="AM493" s="510"/>
      <c r="AN493" s="510"/>
      <c r="AO493" s="510"/>
      <c r="AP493" s="510">
        <v>1</v>
      </c>
      <c r="AQ493" s="510"/>
      <c r="AR493" s="510"/>
      <c r="AS493" s="510"/>
      <c r="AT493" s="510"/>
      <c r="AU493" s="510">
        <v>1</v>
      </c>
      <c r="AV493" s="510"/>
      <c r="AW493" s="510"/>
      <c r="AX493" s="510">
        <v>1</v>
      </c>
      <c r="AY493" s="510"/>
      <c r="AZ493" s="510"/>
      <c r="BA493" s="510"/>
      <c r="BB493" s="510">
        <v>1</v>
      </c>
      <c r="BC493" s="510"/>
      <c r="BD493" s="510"/>
      <c r="BE493" s="510"/>
      <c r="BF493" s="511">
        <v>8</v>
      </c>
    </row>
    <row r="494" spans="1:58" x14ac:dyDescent="0.25">
      <c r="A494" s="508" t="s">
        <v>398</v>
      </c>
      <c r="B494" s="509" t="s">
        <v>407</v>
      </c>
      <c r="C494" s="510"/>
      <c r="D494" s="510"/>
      <c r="E494" s="510"/>
      <c r="F494" s="510">
        <v>1</v>
      </c>
      <c r="G494" s="510">
        <v>1</v>
      </c>
      <c r="H494" s="510"/>
      <c r="I494" s="510"/>
      <c r="J494" s="510"/>
      <c r="K494" s="510"/>
      <c r="L494" s="510">
        <v>1</v>
      </c>
      <c r="M494" s="510"/>
      <c r="N494" s="510"/>
      <c r="O494" s="510"/>
      <c r="P494" s="510">
        <v>2</v>
      </c>
      <c r="Q494" s="510"/>
      <c r="R494" s="510"/>
      <c r="S494" s="510"/>
      <c r="T494" s="510"/>
      <c r="U494" s="510">
        <v>1</v>
      </c>
      <c r="V494" s="510"/>
      <c r="W494" s="510"/>
      <c r="X494" s="510"/>
      <c r="Y494" s="510"/>
      <c r="Z494" s="510">
        <v>3</v>
      </c>
      <c r="AA494" s="510">
        <v>1</v>
      </c>
      <c r="AB494" s="510"/>
      <c r="AC494" s="510"/>
      <c r="AD494" s="510"/>
      <c r="AE494" s="510"/>
      <c r="AF494" s="510"/>
      <c r="AG494" s="510"/>
      <c r="AH494" s="510"/>
      <c r="AI494" s="510"/>
      <c r="AJ494" s="510"/>
      <c r="AK494" s="510"/>
      <c r="AL494" s="510">
        <v>1</v>
      </c>
      <c r="AM494" s="510">
        <v>1</v>
      </c>
      <c r="AN494" s="510">
        <v>2</v>
      </c>
      <c r="AO494" s="510"/>
      <c r="AP494" s="510">
        <v>1</v>
      </c>
      <c r="AQ494" s="510"/>
      <c r="AR494" s="510"/>
      <c r="AS494" s="510"/>
      <c r="AT494" s="510"/>
      <c r="AU494" s="510">
        <v>2</v>
      </c>
      <c r="AV494" s="510"/>
      <c r="AW494" s="510"/>
      <c r="AX494" s="510"/>
      <c r="AY494" s="510"/>
      <c r="AZ494" s="510"/>
      <c r="BA494" s="510"/>
      <c r="BB494" s="510">
        <v>6</v>
      </c>
      <c r="BC494" s="510"/>
      <c r="BD494" s="510"/>
      <c r="BE494" s="510"/>
      <c r="BF494" s="511">
        <v>23</v>
      </c>
    </row>
    <row r="495" spans="1:58" x14ac:dyDescent="0.25">
      <c r="A495" s="508" t="s">
        <v>398</v>
      </c>
      <c r="B495" s="509" t="s">
        <v>406</v>
      </c>
      <c r="C495" s="510"/>
      <c r="D495" s="510"/>
      <c r="E495" s="510"/>
      <c r="F495" s="510">
        <v>2</v>
      </c>
      <c r="G495" s="510">
        <v>1</v>
      </c>
      <c r="H495" s="510"/>
      <c r="I495" s="510"/>
      <c r="J495" s="510"/>
      <c r="K495" s="510"/>
      <c r="L495" s="510"/>
      <c r="M495" s="510"/>
      <c r="N495" s="510"/>
      <c r="O495" s="510"/>
      <c r="P495" s="510">
        <v>1</v>
      </c>
      <c r="Q495" s="510"/>
      <c r="R495" s="510"/>
      <c r="S495" s="510"/>
      <c r="T495" s="510"/>
      <c r="U495" s="510"/>
      <c r="V495" s="510"/>
      <c r="W495" s="510"/>
      <c r="X495" s="510"/>
      <c r="Y495" s="510"/>
      <c r="Z495" s="510">
        <v>2</v>
      </c>
      <c r="AA495" s="510"/>
      <c r="AB495" s="510"/>
      <c r="AC495" s="510"/>
      <c r="AD495" s="510"/>
      <c r="AE495" s="510"/>
      <c r="AF495" s="510"/>
      <c r="AG495" s="510"/>
      <c r="AH495" s="510"/>
      <c r="AI495" s="510"/>
      <c r="AJ495" s="510"/>
      <c r="AK495" s="510"/>
      <c r="AL495" s="510"/>
      <c r="AM495" s="510"/>
      <c r="AN495" s="510"/>
      <c r="AO495" s="510"/>
      <c r="AP495" s="510">
        <v>1</v>
      </c>
      <c r="AQ495" s="510"/>
      <c r="AR495" s="510"/>
      <c r="AS495" s="510"/>
      <c r="AT495" s="510"/>
      <c r="AU495" s="510">
        <v>1</v>
      </c>
      <c r="AV495" s="510"/>
      <c r="AW495" s="510"/>
      <c r="AX495" s="510"/>
      <c r="AY495" s="510"/>
      <c r="AZ495" s="510"/>
      <c r="BA495" s="510"/>
      <c r="BB495" s="510">
        <v>3</v>
      </c>
      <c r="BC495" s="510"/>
      <c r="BD495" s="510"/>
      <c r="BE495" s="510"/>
      <c r="BF495" s="511">
        <v>11</v>
      </c>
    </row>
    <row r="496" spans="1:58" s="434" customFormat="1" x14ac:dyDescent="0.25">
      <c r="A496" s="1701" t="s">
        <v>994</v>
      </c>
      <c r="B496" s="1702"/>
      <c r="C496" s="444">
        <v>0</v>
      </c>
      <c r="D496" s="444">
        <v>0</v>
      </c>
      <c r="E496" s="444">
        <v>0</v>
      </c>
      <c r="F496" s="444">
        <v>4</v>
      </c>
      <c r="G496" s="444">
        <v>2</v>
      </c>
      <c r="H496" s="444">
        <v>0</v>
      </c>
      <c r="I496" s="444">
        <v>0</v>
      </c>
      <c r="J496" s="444">
        <v>0</v>
      </c>
      <c r="K496" s="444">
        <v>0</v>
      </c>
      <c r="L496" s="444">
        <v>3</v>
      </c>
      <c r="M496" s="444">
        <v>0</v>
      </c>
      <c r="N496" s="444">
        <v>0</v>
      </c>
      <c r="O496" s="444">
        <v>0</v>
      </c>
      <c r="P496" s="444">
        <v>5</v>
      </c>
      <c r="Q496" s="444">
        <v>0</v>
      </c>
      <c r="R496" s="444">
        <v>0</v>
      </c>
      <c r="S496" s="444">
        <v>0</v>
      </c>
      <c r="T496" s="444">
        <v>0</v>
      </c>
      <c r="U496" s="444">
        <v>2</v>
      </c>
      <c r="V496" s="444">
        <v>0</v>
      </c>
      <c r="W496" s="444">
        <v>0</v>
      </c>
      <c r="X496" s="444">
        <v>0</v>
      </c>
      <c r="Y496" s="444">
        <v>0</v>
      </c>
      <c r="Z496" s="444">
        <v>9</v>
      </c>
      <c r="AA496" s="444">
        <v>3</v>
      </c>
      <c r="AB496" s="444">
        <v>0</v>
      </c>
      <c r="AC496" s="444">
        <v>0</v>
      </c>
      <c r="AD496" s="444">
        <v>0</v>
      </c>
      <c r="AE496" s="444">
        <v>0</v>
      </c>
      <c r="AF496" s="444">
        <v>0</v>
      </c>
      <c r="AG496" s="444">
        <v>0</v>
      </c>
      <c r="AH496" s="444">
        <v>0</v>
      </c>
      <c r="AI496" s="444">
        <v>0</v>
      </c>
      <c r="AJ496" s="444">
        <v>0</v>
      </c>
      <c r="AK496" s="444">
        <v>0</v>
      </c>
      <c r="AL496" s="444">
        <v>2</v>
      </c>
      <c r="AM496" s="444">
        <v>1</v>
      </c>
      <c r="AN496" s="444">
        <v>2</v>
      </c>
      <c r="AO496" s="444">
        <v>0</v>
      </c>
      <c r="AP496" s="444">
        <v>4</v>
      </c>
      <c r="AQ496" s="444">
        <v>0</v>
      </c>
      <c r="AR496" s="444">
        <v>0</v>
      </c>
      <c r="AS496" s="444">
        <v>0</v>
      </c>
      <c r="AT496" s="444">
        <v>0</v>
      </c>
      <c r="AU496" s="444">
        <v>4</v>
      </c>
      <c r="AV496" s="444">
        <v>0</v>
      </c>
      <c r="AW496" s="444">
        <v>0</v>
      </c>
      <c r="AX496" s="444">
        <v>3</v>
      </c>
      <c r="AY496" s="444">
        <v>0</v>
      </c>
      <c r="AZ496" s="444">
        <v>0</v>
      </c>
      <c r="BA496" s="444">
        <v>0</v>
      </c>
      <c r="BB496" s="444">
        <v>13</v>
      </c>
      <c r="BC496" s="444">
        <v>0</v>
      </c>
      <c r="BD496" s="444">
        <v>0</v>
      </c>
      <c r="BE496" s="444">
        <v>0</v>
      </c>
      <c r="BF496" s="444">
        <v>57</v>
      </c>
    </row>
    <row r="497" spans="1:58" x14ac:dyDescent="0.25">
      <c r="A497" s="508" t="s">
        <v>398</v>
      </c>
      <c r="B497" s="509" t="s">
        <v>408</v>
      </c>
      <c r="C497" s="510"/>
      <c r="D497" s="510"/>
      <c r="E497" s="510"/>
      <c r="F497" s="510">
        <v>1</v>
      </c>
      <c r="G497" s="510"/>
      <c r="H497" s="510"/>
      <c r="I497" s="510"/>
      <c r="J497" s="510"/>
      <c r="K497" s="510"/>
      <c r="L497" s="510"/>
      <c r="M497" s="510"/>
      <c r="N497" s="510"/>
      <c r="O497" s="510"/>
      <c r="P497" s="510">
        <v>1</v>
      </c>
      <c r="Q497" s="510"/>
      <c r="R497" s="510"/>
      <c r="S497" s="510"/>
      <c r="T497" s="510"/>
      <c r="U497" s="510"/>
      <c r="V497" s="510"/>
      <c r="W497" s="510"/>
      <c r="X497" s="510"/>
      <c r="Y497" s="510"/>
      <c r="Z497" s="510">
        <v>1</v>
      </c>
      <c r="AA497" s="510"/>
      <c r="AB497" s="510"/>
      <c r="AC497" s="510"/>
      <c r="AD497" s="510"/>
      <c r="AE497" s="510"/>
      <c r="AF497" s="510"/>
      <c r="AG497" s="510"/>
      <c r="AH497" s="510"/>
      <c r="AI497" s="510"/>
      <c r="AJ497" s="510"/>
      <c r="AK497" s="510"/>
      <c r="AL497" s="510"/>
      <c r="AM497" s="510"/>
      <c r="AN497" s="510"/>
      <c r="AO497" s="510"/>
      <c r="AP497" s="510"/>
      <c r="AQ497" s="510"/>
      <c r="AR497" s="510"/>
      <c r="AS497" s="510"/>
      <c r="AT497" s="510"/>
      <c r="AU497" s="510">
        <v>1</v>
      </c>
      <c r="AV497" s="510"/>
      <c r="AW497" s="510"/>
      <c r="AX497" s="510"/>
      <c r="AY497" s="510"/>
      <c r="AZ497" s="510"/>
      <c r="BA497" s="510"/>
      <c r="BB497" s="510">
        <v>1</v>
      </c>
      <c r="BC497" s="510"/>
      <c r="BD497" s="510"/>
      <c r="BE497" s="510"/>
      <c r="BF497" s="511">
        <v>5</v>
      </c>
    </row>
    <row r="498" spans="1:58" s="434" customFormat="1" x14ac:dyDescent="0.25">
      <c r="A498" s="1701" t="s">
        <v>995</v>
      </c>
      <c r="B498" s="1702"/>
      <c r="C498" s="444">
        <v>0</v>
      </c>
      <c r="D498" s="444">
        <v>0</v>
      </c>
      <c r="E498" s="444">
        <v>0</v>
      </c>
      <c r="F498" s="444">
        <v>1</v>
      </c>
      <c r="G498" s="444">
        <v>0</v>
      </c>
      <c r="H498" s="444">
        <v>0</v>
      </c>
      <c r="I498" s="444">
        <v>0</v>
      </c>
      <c r="J498" s="444">
        <v>0</v>
      </c>
      <c r="K498" s="444">
        <v>0</v>
      </c>
      <c r="L498" s="444">
        <v>0</v>
      </c>
      <c r="M498" s="444">
        <v>0</v>
      </c>
      <c r="N498" s="444">
        <v>0</v>
      </c>
      <c r="O498" s="444">
        <v>0</v>
      </c>
      <c r="P498" s="444">
        <v>1</v>
      </c>
      <c r="Q498" s="444">
        <v>0</v>
      </c>
      <c r="R498" s="444">
        <v>0</v>
      </c>
      <c r="S498" s="444">
        <v>0</v>
      </c>
      <c r="T498" s="444">
        <v>0</v>
      </c>
      <c r="U498" s="444">
        <v>0</v>
      </c>
      <c r="V498" s="444">
        <v>0</v>
      </c>
      <c r="W498" s="444">
        <v>0</v>
      </c>
      <c r="X498" s="444">
        <v>0</v>
      </c>
      <c r="Y498" s="444">
        <v>0</v>
      </c>
      <c r="Z498" s="444">
        <v>1</v>
      </c>
      <c r="AA498" s="444">
        <v>0</v>
      </c>
      <c r="AB498" s="444">
        <v>0</v>
      </c>
      <c r="AC498" s="444">
        <v>0</v>
      </c>
      <c r="AD498" s="444">
        <v>0</v>
      </c>
      <c r="AE498" s="444">
        <v>0</v>
      </c>
      <c r="AF498" s="444">
        <v>0</v>
      </c>
      <c r="AG498" s="444">
        <v>0</v>
      </c>
      <c r="AH498" s="444">
        <v>0</v>
      </c>
      <c r="AI498" s="444">
        <v>0</v>
      </c>
      <c r="AJ498" s="444">
        <v>0</v>
      </c>
      <c r="AK498" s="444">
        <v>0</v>
      </c>
      <c r="AL498" s="444">
        <v>0</v>
      </c>
      <c r="AM498" s="444">
        <v>0</v>
      </c>
      <c r="AN498" s="444">
        <v>0</v>
      </c>
      <c r="AO498" s="444">
        <v>0</v>
      </c>
      <c r="AP498" s="444">
        <v>0</v>
      </c>
      <c r="AQ498" s="444">
        <v>0</v>
      </c>
      <c r="AR498" s="444">
        <v>0</v>
      </c>
      <c r="AS498" s="444">
        <v>0</v>
      </c>
      <c r="AT498" s="444">
        <v>0</v>
      </c>
      <c r="AU498" s="444">
        <v>1</v>
      </c>
      <c r="AV498" s="444">
        <v>0</v>
      </c>
      <c r="AW498" s="444">
        <v>0</v>
      </c>
      <c r="AX498" s="444">
        <v>0</v>
      </c>
      <c r="AY498" s="444">
        <v>0</v>
      </c>
      <c r="AZ498" s="444">
        <v>0</v>
      </c>
      <c r="BA498" s="444">
        <v>0</v>
      </c>
      <c r="BB498" s="444">
        <v>1</v>
      </c>
      <c r="BC498" s="444">
        <v>0</v>
      </c>
      <c r="BD498" s="444">
        <v>0</v>
      </c>
      <c r="BE498" s="444">
        <v>0</v>
      </c>
      <c r="BF498" s="444">
        <v>5</v>
      </c>
    </row>
    <row r="499" spans="1:58" x14ac:dyDescent="0.25">
      <c r="A499" s="508" t="s">
        <v>398</v>
      </c>
      <c r="B499" s="509" t="s">
        <v>401</v>
      </c>
      <c r="C499" s="510"/>
      <c r="D499" s="510"/>
      <c r="E499" s="510"/>
      <c r="F499" s="510"/>
      <c r="G499" s="510">
        <v>1</v>
      </c>
      <c r="H499" s="510"/>
      <c r="I499" s="510"/>
      <c r="J499" s="510">
        <v>1</v>
      </c>
      <c r="K499" s="510"/>
      <c r="L499" s="510">
        <v>1</v>
      </c>
      <c r="M499" s="510"/>
      <c r="N499" s="510"/>
      <c r="O499" s="510">
        <v>1</v>
      </c>
      <c r="P499" s="510"/>
      <c r="Q499" s="510">
        <v>1</v>
      </c>
      <c r="R499" s="510"/>
      <c r="S499" s="510"/>
      <c r="T499" s="510"/>
      <c r="U499" s="510"/>
      <c r="V499" s="510"/>
      <c r="W499" s="510"/>
      <c r="X499" s="510"/>
      <c r="Y499" s="510"/>
      <c r="Z499" s="510"/>
      <c r="AA499" s="510">
        <v>1</v>
      </c>
      <c r="AB499" s="510"/>
      <c r="AC499" s="510">
        <v>1</v>
      </c>
      <c r="AD499" s="510"/>
      <c r="AE499" s="510"/>
      <c r="AF499" s="510"/>
      <c r="AG499" s="510">
        <v>2</v>
      </c>
      <c r="AH499" s="510"/>
      <c r="AI499" s="510"/>
      <c r="AJ499" s="510"/>
      <c r="AK499" s="510"/>
      <c r="AL499" s="510"/>
      <c r="AM499" s="510"/>
      <c r="AN499" s="510"/>
      <c r="AO499" s="510"/>
      <c r="AP499" s="510">
        <v>1</v>
      </c>
      <c r="AQ499" s="510"/>
      <c r="AR499" s="510"/>
      <c r="AS499" s="510"/>
      <c r="AT499" s="510"/>
      <c r="AU499" s="510"/>
      <c r="AV499" s="510"/>
      <c r="AW499" s="510"/>
      <c r="AX499" s="510"/>
      <c r="AY499" s="510"/>
      <c r="AZ499" s="510"/>
      <c r="BA499" s="510">
        <v>3</v>
      </c>
      <c r="BB499" s="510"/>
      <c r="BC499" s="510"/>
      <c r="BD499" s="510"/>
      <c r="BE499" s="510"/>
      <c r="BF499" s="511">
        <v>13</v>
      </c>
    </row>
    <row r="500" spans="1:58" x14ac:dyDescent="0.25">
      <c r="A500" s="508" t="s">
        <v>398</v>
      </c>
      <c r="B500" s="509" t="s">
        <v>399</v>
      </c>
      <c r="C500" s="510"/>
      <c r="D500" s="510"/>
      <c r="E500" s="510"/>
      <c r="F500" s="510"/>
      <c r="G500" s="510"/>
      <c r="H500" s="510"/>
      <c r="I500" s="510"/>
      <c r="J500" s="510"/>
      <c r="K500" s="510"/>
      <c r="L500" s="510"/>
      <c r="M500" s="510"/>
      <c r="N500" s="510"/>
      <c r="O500" s="510"/>
      <c r="P500" s="510"/>
      <c r="Q500" s="510"/>
      <c r="R500" s="510"/>
      <c r="S500" s="510"/>
      <c r="T500" s="510"/>
      <c r="U500" s="510"/>
      <c r="V500" s="510"/>
      <c r="W500" s="510"/>
      <c r="X500" s="510"/>
      <c r="Y500" s="510">
        <v>1</v>
      </c>
      <c r="Z500" s="510"/>
      <c r="AA500" s="510"/>
      <c r="AB500" s="510"/>
      <c r="AC500" s="510">
        <v>1</v>
      </c>
      <c r="AD500" s="510"/>
      <c r="AE500" s="510"/>
      <c r="AF500" s="510"/>
      <c r="AG500" s="510"/>
      <c r="AH500" s="510"/>
      <c r="AI500" s="510"/>
      <c r="AJ500" s="510"/>
      <c r="AK500" s="510"/>
      <c r="AL500" s="510"/>
      <c r="AM500" s="510"/>
      <c r="AN500" s="510"/>
      <c r="AO500" s="510"/>
      <c r="AP500" s="510"/>
      <c r="AQ500" s="510"/>
      <c r="AR500" s="510"/>
      <c r="AS500" s="510"/>
      <c r="AT500" s="510"/>
      <c r="AU500" s="510"/>
      <c r="AV500" s="510"/>
      <c r="AW500" s="510"/>
      <c r="AX500" s="510"/>
      <c r="AY500" s="510"/>
      <c r="AZ500" s="510"/>
      <c r="BA500" s="510">
        <v>1</v>
      </c>
      <c r="BB500" s="510"/>
      <c r="BC500" s="510"/>
      <c r="BD500" s="510"/>
      <c r="BE500" s="510"/>
      <c r="BF500" s="511">
        <v>3</v>
      </c>
    </row>
    <row r="501" spans="1:58" s="434" customFormat="1" x14ac:dyDescent="0.25">
      <c r="A501" s="1701" t="s">
        <v>996</v>
      </c>
      <c r="B501" s="1702"/>
      <c r="C501" s="444">
        <v>0</v>
      </c>
      <c r="D501" s="444">
        <v>0</v>
      </c>
      <c r="E501" s="444">
        <v>0</v>
      </c>
      <c r="F501" s="444">
        <v>0</v>
      </c>
      <c r="G501" s="444">
        <v>1</v>
      </c>
      <c r="H501" s="444">
        <v>0</v>
      </c>
      <c r="I501" s="444">
        <v>0</v>
      </c>
      <c r="J501" s="444">
        <v>1</v>
      </c>
      <c r="K501" s="444">
        <v>0</v>
      </c>
      <c r="L501" s="444">
        <v>1</v>
      </c>
      <c r="M501" s="444">
        <v>0</v>
      </c>
      <c r="N501" s="444">
        <v>0</v>
      </c>
      <c r="O501" s="444">
        <v>1</v>
      </c>
      <c r="P501" s="444">
        <v>0</v>
      </c>
      <c r="Q501" s="444">
        <v>1</v>
      </c>
      <c r="R501" s="444">
        <v>0</v>
      </c>
      <c r="S501" s="444">
        <v>0</v>
      </c>
      <c r="T501" s="444">
        <v>0</v>
      </c>
      <c r="U501" s="444">
        <v>0</v>
      </c>
      <c r="V501" s="444">
        <v>0</v>
      </c>
      <c r="W501" s="444">
        <v>0</v>
      </c>
      <c r="X501" s="444">
        <v>0</v>
      </c>
      <c r="Y501" s="444">
        <v>1</v>
      </c>
      <c r="Z501" s="444">
        <v>0</v>
      </c>
      <c r="AA501" s="444">
        <v>1</v>
      </c>
      <c r="AB501" s="444">
        <v>0</v>
      </c>
      <c r="AC501" s="444">
        <v>2</v>
      </c>
      <c r="AD501" s="444">
        <v>0</v>
      </c>
      <c r="AE501" s="444">
        <v>0</v>
      </c>
      <c r="AF501" s="444">
        <v>0</v>
      </c>
      <c r="AG501" s="444">
        <v>2</v>
      </c>
      <c r="AH501" s="444">
        <v>0</v>
      </c>
      <c r="AI501" s="444">
        <v>0</v>
      </c>
      <c r="AJ501" s="444">
        <v>0</v>
      </c>
      <c r="AK501" s="444">
        <v>0</v>
      </c>
      <c r="AL501" s="444">
        <v>0</v>
      </c>
      <c r="AM501" s="444">
        <v>0</v>
      </c>
      <c r="AN501" s="444">
        <v>0</v>
      </c>
      <c r="AO501" s="444">
        <v>0</v>
      </c>
      <c r="AP501" s="444">
        <v>1</v>
      </c>
      <c r="AQ501" s="444">
        <v>0</v>
      </c>
      <c r="AR501" s="444">
        <v>0</v>
      </c>
      <c r="AS501" s="444">
        <v>0</v>
      </c>
      <c r="AT501" s="444">
        <v>0</v>
      </c>
      <c r="AU501" s="444">
        <v>0</v>
      </c>
      <c r="AV501" s="444">
        <v>0</v>
      </c>
      <c r="AW501" s="444">
        <v>0</v>
      </c>
      <c r="AX501" s="444">
        <v>0</v>
      </c>
      <c r="AY501" s="444">
        <v>0</v>
      </c>
      <c r="AZ501" s="444">
        <v>0</v>
      </c>
      <c r="BA501" s="444">
        <v>4</v>
      </c>
      <c r="BB501" s="444">
        <v>0</v>
      </c>
      <c r="BC501" s="444">
        <v>0</v>
      </c>
      <c r="BD501" s="444">
        <v>0</v>
      </c>
      <c r="BE501" s="444">
        <v>0</v>
      </c>
      <c r="BF501" s="444">
        <v>16</v>
      </c>
    </row>
    <row r="502" spans="1:58" s="435" customFormat="1" ht="15.75" x14ac:dyDescent="0.25">
      <c r="A502" s="1699" t="s">
        <v>997</v>
      </c>
      <c r="B502" s="1700"/>
      <c r="C502" s="446">
        <v>0</v>
      </c>
      <c r="D502" s="446">
        <v>0</v>
      </c>
      <c r="E502" s="446">
        <v>0</v>
      </c>
      <c r="F502" s="446">
        <v>5</v>
      </c>
      <c r="G502" s="446">
        <v>3</v>
      </c>
      <c r="H502" s="446">
        <v>0</v>
      </c>
      <c r="I502" s="446">
        <v>0</v>
      </c>
      <c r="J502" s="446">
        <v>1</v>
      </c>
      <c r="K502" s="446">
        <v>0</v>
      </c>
      <c r="L502" s="446">
        <v>4</v>
      </c>
      <c r="M502" s="446">
        <v>0</v>
      </c>
      <c r="N502" s="446">
        <v>0</v>
      </c>
      <c r="O502" s="446">
        <v>1</v>
      </c>
      <c r="P502" s="446">
        <v>6</v>
      </c>
      <c r="Q502" s="446">
        <v>1</v>
      </c>
      <c r="R502" s="446">
        <v>0</v>
      </c>
      <c r="S502" s="446">
        <v>0</v>
      </c>
      <c r="T502" s="446">
        <v>0</v>
      </c>
      <c r="U502" s="446">
        <v>2</v>
      </c>
      <c r="V502" s="446">
        <v>0</v>
      </c>
      <c r="W502" s="446">
        <v>0</v>
      </c>
      <c r="X502" s="446">
        <v>0</v>
      </c>
      <c r="Y502" s="446">
        <v>1</v>
      </c>
      <c r="Z502" s="446">
        <v>10</v>
      </c>
      <c r="AA502" s="446">
        <v>4</v>
      </c>
      <c r="AB502" s="446">
        <v>0</v>
      </c>
      <c r="AC502" s="446">
        <v>2</v>
      </c>
      <c r="AD502" s="446">
        <v>0</v>
      </c>
      <c r="AE502" s="446">
        <v>0</v>
      </c>
      <c r="AF502" s="446">
        <v>0</v>
      </c>
      <c r="AG502" s="446">
        <v>2</v>
      </c>
      <c r="AH502" s="446">
        <v>0</v>
      </c>
      <c r="AI502" s="446">
        <v>0</v>
      </c>
      <c r="AJ502" s="446">
        <v>0</v>
      </c>
      <c r="AK502" s="446">
        <v>0</v>
      </c>
      <c r="AL502" s="446">
        <v>2</v>
      </c>
      <c r="AM502" s="446">
        <v>9</v>
      </c>
      <c r="AN502" s="446">
        <v>4</v>
      </c>
      <c r="AO502" s="446">
        <v>0</v>
      </c>
      <c r="AP502" s="446">
        <v>6</v>
      </c>
      <c r="AQ502" s="446">
        <v>0</v>
      </c>
      <c r="AR502" s="446">
        <v>0</v>
      </c>
      <c r="AS502" s="446">
        <v>0</v>
      </c>
      <c r="AT502" s="446">
        <v>47</v>
      </c>
      <c r="AU502" s="446">
        <v>5</v>
      </c>
      <c r="AV502" s="446">
        <v>0</v>
      </c>
      <c r="AW502" s="446">
        <v>0</v>
      </c>
      <c r="AX502" s="446">
        <v>3</v>
      </c>
      <c r="AY502" s="446">
        <v>0</v>
      </c>
      <c r="AZ502" s="446">
        <v>0</v>
      </c>
      <c r="BA502" s="446">
        <v>4</v>
      </c>
      <c r="BB502" s="446">
        <v>14</v>
      </c>
      <c r="BC502" s="446">
        <v>0</v>
      </c>
      <c r="BD502" s="446">
        <v>0</v>
      </c>
      <c r="BE502" s="446">
        <v>0</v>
      </c>
      <c r="BF502" s="446">
        <v>136</v>
      </c>
    </row>
    <row r="503" spans="1:58" s="449" customFormat="1" ht="16.5" thickBot="1" x14ac:dyDescent="0.3">
      <c r="A503" s="1703" t="s">
        <v>652</v>
      </c>
      <c r="B503" s="1704"/>
      <c r="C503" s="447">
        <v>2</v>
      </c>
      <c r="D503" s="447">
        <v>14</v>
      </c>
      <c r="E503" s="447">
        <v>5</v>
      </c>
      <c r="F503" s="447">
        <v>187</v>
      </c>
      <c r="G503" s="447">
        <v>108</v>
      </c>
      <c r="H503" s="447">
        <v>74</v>
      </c>
      <c r="I503" s="447">
        <v>4</v>
      </c>
      <c r="J503" s="447">
        <v>84</v>
      </c>
      <c r="K503" s="447">
        <v>18</v>
      </c>
      <c r="L503" s="447">
        <v>207</v>
      </c>
      <c r="M503" s="447">
        <v>13</v>
      </c>
      <c r="N503" s="447">
        <v>24</v>
      </c>
      <c r="O503" s="447">
        <v>40</v>
      </c>
      <c r="P503" s="447">
        <v>226</v>
      </c>
      <c r="Q503" s="447">
        <v>58</v>
      </c>
      <c r="R503" s="447">
        <v>2</v>
      </c>
      <c r="S503" s="447">
        <v>5</v>
      </c>
      <c r="T503" s="447">
        <v>16</v>
      </c>
      <c r="U503" s="447">
        <v>61</v>
      </c>
      <c r="V503" s="447">
        <v>2</v>
      </c>
      <c r="W503" s="447">
        <v>1</v>
      </c>
      <c r="X503" s="447">
        <v>1</v>
      </c>
      <c r="Y503" s="447">
        <v>43</v>
      </c>
      <c r="Z503" s="447">
        <v>280</v>
      </c>
      <c r="AA503" s="447">
        <v>341</v>
      </c>
      <c r="AB503" s="447">
        <v>4</v>
      </c>
      <c r="AC503" s="447">
        <v>61</v>
      </c>
      <c r="AD503" s="447">
        <v>6</v>
      </c>
      <c r="AE503" s="447">
        <v>13</v>
      </c>
      <c r="AF503" s="447">
        <v>1</v>
      </c>
      <c r="AG503" s="447">
        <v>174</v>
      </c>
      <c r="AH503" s="447">
        <v>16</v>
      </c>
      <c r="AI503" s="447">
        <v>12</v>
      </c>
      <c r="AJ503" s="447">
        <v>25</v>
      </c>
      <c r="AK503" s="447">
        <v>12</v>
      </c>
      <c r="AL503" s="447">
        <v>62</v>
      </c>
      <c r="AM503" s="447">
        <v>376</v>
      </c>
      <c r="AN503" s="447">
        <v>75</v>
      </c>
      <c r="AO503" s="447">
        <v>3</v>
      </c>
      <c r="AP503" s="447">
        <v>152</v>
      </c>
      <c r="AQ503" s="447">
        <v>27</v>
      </c>
      <c r="AR503" s="447">
        <v>1</v>
      </c>
      <c r="AS503" s="447">
        <v>1</v>
      </c>
      <c r="AT503" s="447">
        <v>1411</v>
      </c>
      <c r="AU503" s="447">
        <v>203</v>
      </c>
      <c r="AV503" s="447">
        <v>1</v>
      </c>
      <c r="AW503" s="447">
        <v>110</v>
      </c>
      <c r="AX503" s="447">
        <v>111</v>
      </c>
      <c r="AY503" s="447">
        <v>2</v>
      </c>
      <c r="AZ503" s="447">
        <v>6</v>
      </c>
      <c r="BA503" s="447">
        <v>226</v>
      </c>
      <c r="BB503" s="447">
        <v>319</v>
      </c>
      <c r="BC503" s="447">
        <v>1</v>
      </c>
      <c r="BD503" s="447">
        <v>11</v>
      </c>
      <c r="BE503" s="447">
        <v>1</v>
      </c>
      <c r="BF503" s="448">
        <v>5239</v>
      </c>
    </row>
  </sheetData>
  <sheetProtection algorithmName="SHA-512" hashValue="M3tZoKgQPpsVvMZQ7cbBJo10h7f+Iu1FSJANeSgXicradmWauo40q1g3Wbycn/WCc7ZCBriHhpx7XWeZDUUy2A==" saltValue="H+xTSsBmSP8T4GCUtV2SQA==" spinCount="100000" sheet="1" objects="1" scenarios="1"/>
  <mergeCells count="65">
    <mergeCell ref="A496:B496"/>
    <mergeCell ref="A498:B498"/>
    <mergeCell ref="A501:B501"/>
    <mergeCell ref="A502:B502"/>
    <mergeCell ref="A503:B503"/>
    <mergeCell ref="A491:B491"/>
    <mergeCell ref="A460:B460"/>
    <mergeCell ref="A467:B467"/>
    <mergeCell ref="A468:B468"/>
    <mergeCell ref="A471:B471"/>
    <mergeCell ref="A473:B473"/>
    <mergeCell ref="A475:B475"/>
    <mergeCell ref="A478:B478"/>
    <mergeCell ref="A480:B480"/>
    <mergeCell ref="A481:B481"/>
    <mergeCell ref="A483:B483"/>
    <mergeCell ref="A489:B489"/>
    <mergeCell ref="A452:B452"/>
    <mergeCell ref="A391:B391"/>
    <mergeCell ref="A401:B401"/>
    <mergeCell ref="A403:B403"/>
    <mergeCell ref="A408:B408"/>
    <mergeCell ref="A411:B411"/>
    <mergeCell ref="A413:B413"/>
    <mergeCell ref="A414:B414"/>
    <mergeCell ref="A417:B417"/>
    <mergeCell ref="A419:B419"/>
    <mergeCell ref="A426:B426"/>
    <mergeCell ref="A444:B444"/>
    <mergeCell ref="A387:B387"/>
    <mergeCell ref="A338:B338"/>
    <mergeCell ref="A340:B340"/>
    <mergeCell ref="A341:B341"/>
    <mergeCell ref="A344:B344"/>
    <mergeCell ref="A346:B346"/>
    <mergeCell ref="A351:B351"/>
    <mergeCell ref="A364:B364"/>
    <mergeCell ref="A375:B375"/>
    <mergeCell ref="A381:B381"/>
    <mergeCell ref="A382:B382"/>
    <mergeCell ref="A385:B385"/>
    <mergeCell ref="A334:B334"/>
    <mergeCell ref="A260:B260"/>
    <mergeCell ref="A263:B263"/>
    <mergeCell ref="A266:B266"/>
    <mergeCell ref="A269:B269"/>
    <mergeCell ref="A272:B272"/>
    <mergeCell ref="A273:B273"/>
    <mergeCell ref="A276:B276"/>
    <mergeCell ref="A278:B278"/>
    <mergeCell ref="A303:B303"/>
    <mergeCell ref="A315:B315"/>
    <mergeCell ref="A327:B327"/>
    <mergeCell ref="A258:B258"/>
    <mergeCell ref="A9:B9"/>
    <mergeCell ref="A25:B25"/>
    <mergeCell ref="A27:B27"/>
    <mergeCell ref="A65:B65"/>
    <mergeCell ref="A140:B140"/>
    <mergeCell ref="A176:B176"/>
    <mergeCell ref="A216:B216"/>
    <mergeCell ref="A243:B243"/>
    <mergeCell ref="A252:B252"/>
    <mergeCell ref="A253:B253"/>
    <mergeCell ref="A256:B256"/>
  </mergeCells>
  <pageMargins left="0.31496062992125984" right="0" top="0" bottom="0" header="0.31496062992125984" footer="0.31496062992125984"/>
  <pageSetup paperSize="9" scale="54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AF5C"/>
  </sheetPr>
  <dimension ref="A1:AB239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8" sqref="A18"/>
    </sheetView>
  </sheetViews>
  <sheetFormatPr defaultColWidth="5.140625" defaultRowHeight="15" x14ac:dyDescent="0.25"/>
  <cols>
    <col min="1" max="1" width="12.42578125" style="433" bestFit="1" customWidth="1"/>
    <col min="2" max="2" width="41.85546875" style="433" customWidth="1"/>
    <col min="3" max="6" width="3.7109375" style="433" bestFit="1" customWidth="1"/>
    <col min="7" max="7" width="3.7109375" style="436" bestFit="1" customWidth="1"/>
    <col min="8" max="8" width="3.7109375" style="433" bestFit="1" customWidth="1"/>
    <col min="9" max="9" width="4.42578125" style="433" bestFit="1" customWidth="1"/>
    <col min="10" max="16" width="3.7109375" style="433" bestFit="1" customWidth="1"/>
    <col min="17" max="17" width="4.42578125" style="433" bestFit="1" customWidth="1"/>
    <col min="18" max="26" width="3.7109375" style="433" bestFit="1" customWidth="1"/>
    <col min="27" max="27" width="4.42578125" style="433" bestFit="1" customWidth="1"/>
    <col min="28" max="28" width="5.28515625" style="433" bestFit="1" customWidth="1"/>
    <col min="29" max="16384" width="5.140625" style="433"/>
  </cols>
  <sheetData>
    <row r="1" spans="1:28" ht="110.25" thickBot="1" x14ac:dyDescent="0.3">
      <c r="A1" s="756" t="s">
        <v>0</v>
      </c>
      <c r="B1" s="757" t="s">
        <v>813</v>
      </c>
      <c r="C1" s="758" t="s">
        <v>814</v>
      </c>
      <c r="D1" s="759" t="s">
        <v>815</v>
      </c>
      <c r="E1" s="759" t="s">
        <v>816</v>
      </c>
      <c r="F1" s="759" t="s">
        <v>817</v>
      </c>
      <c r="G1" s="759" t="s">
        <v>818</v>
      </c>
      <c r="H1" s="759" t="s">
        <v>819</v>
      </c>
      <c r="I1" s="759" t="s">
        <v>820</v>
      </c>
      <c r="J1" s="759" t="s">
        <v>821</v>
      </c>
      <c r="K1" s="759" t="s">
        <v>822</v>
      </c>
      <c r="L1" s="759" t="s">
        <v>823</v>
      </c>
      <c r="M1" s="759" t="s">
        <v>824</v>
      </c>
      <c r="N1" s="759" t="s">
        <v>825</v>
      </c>
      <c r="O1" s="759" t="s">
        <v>826</v>
      </c>
      <c r="P1" s="759" t="s">
        <v>827</v>
      </c>
      <c r="Q1" s="759" t="s">
        <v>828</v>
      </c>
      <c r="R1" s="759" t="s">
        <v>829</v>
      </c>
      <c r="S1" s="759" t="s">
        <v>830</v>
      </c>
      <c r="T1" s="759" t="s">
        <v>831</v>
      </c>
      <c r="U1" s="759" t="s">
        <v>832</v>
      </c>
      <c r="V1" s="759" t="s">
        <v>833</v>
      </c>
      <c r="W1" s="759" t="s">
        <v>834</v>
      </c>
      <c r="X1" s="759" t="s">
        <v>835</v>
      </c>
      <c r="Y1" s="759" t="s">
        <v>836</v>
      </c>
      <c r="Z1" s="759" t="s">
        <v>837</v>
      </c>
      <c r="AA1" s="759" t="s">
        <v>838</v>
      </c>
      <c r="AB1" s="760" t="s">
        <v>839</v>
      </c>
    </row>
    <row r="2" spans="1:28" ht="20.45" customHeight="1" x14ac:dyDescent="0.25">
      <c r="A2" s="469" t="s">
        <v>132</v>
      </c>
      <c r="B2" s="470" t="s">
        <v>840</v>
      </c>
      <c r="C2" s="471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>
        <v>1</v>
      </c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3">
        <v>1</v>
      </c>
    </row>
    <row r="3" spans="1:28" ht="20.45" customHeight="1" x14ac:dyDescent="0.25">
      <c r="A3" s="474" t="s">
        <v>132</v>
      </c>
      <c r="B3" s="475" t="s">
        <v>841</v>
      </c>
      <c r="C3" s="476"/>
      <c r="D3" s="477"/>
      <c r="E3" s="477"/>
      <c r="F3" s="477"/>
      <c r="G3" s="477"/>
      <c r="H3" s="477"/>
      <c r="I3" s="477">
        <v>3</v>
      </c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>
        <v>1</v>
      </c>
      <c r="AB3" s="478">
        <v>4</v>
      </c>
    </row>
    <row r="4" spans="1:28" ht="20.45" customHeight="1" x14ac:dyDescent="0.25">
      <c r="A4" s="474" t="s">
        <v>132</v>
      </c>
      <c r="B4" s="475" t="s">
        <v>842</v>
      </c>
      <c r="C4" s="476"/>
      <c r="D4" s="477"/>
      <c r="E4" s="477"/>
      <c r="F4" s="477"/>
      <c r="G4" s="477"/>
      <c r="H4" s="477"/>
      <c r="I4" s="477">
        <v>2</v>
      </c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>
        <v>3</v>
      </c>
      <c r="AB4" s="478">
        <v>5</v>
      </c>
    </row>
    <row r="5" spans="1:28" ht="20.45" customHeight="1" x14ac:dyDescent="0.25">
      <c r="A5" s="474" t="s">
        <v>132</v>
      </c>
      <c r="B5" s="475" t="s">
        <v>843</v>
      </c>
      <c r="C5" s="476"/>
      <c r="D5" s="477"/>
      <c r="E5" s="477"/>
      <c r="F5" s="477"/>
      <c r="G5" s="477"/>
      <c r="H5" s="477"/>
      <c r="I5" s="477">
        <v>2</v>
      </c>
      <c r="J5" s="477"/>
      <c r="K5" s="477"/>
      <c r="L5" s="477"/>
      <c r="M5" s="477"/>
      <c r="N5" s="477">
        <v>1</v>
      </c>
      <c r="O5" s="477"/>
      <c r="P5" s="477">
        <v>1</v>
      </c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>
        <v>2</v>
      </c>
      <c r="AB5" s="478">
        <v>6</v>
      </c>
    </row>
    <row r="6" spans="1:28" ht="20.45" customHeight="1" x14ac:dyDescent="0.25">
      <c r="A6" s="474" t="s">
        <v>132</v>
      </c>
      <c r="B6" s="475" t="s">
        <v>844</v>
      </c>
      <c r="C6" s="476">
        <v>1</v>
      </c>
      <c r="D6" s="477">
        <v>1</v>
      </c>
      <c r="E6" s="477">
        <v>4</v>
      </c>
      <c r="F6" s="477">
        <v>3</v>
      </c>
      <c r="G6" s="477">
        <v>2</v>
      </c>
      <c r="H6" s="477"/>
      <c r="I6" s="477">
        <v>22</v>
      </c>
      <c r="J6" s="477">
        <v>2</v>
      </c>
      <c r="K6" s="477"/>
      <c r="L6" s="477"/>
      <c r="M6" s="477">
        <v>7</v>
      </c>
      <c r="N6" s="477">
        <v>25</v>
      </c>
      <c r="O6" s="477">
        <v>1</v>
      </c>
      <c r="P6" s="477"/>
      <c r="Q6" s="477">
        <v>106</v>
      </c>
      <c r="R6" s="477">
        <v>19</v>
      </c>
      <c r="S6" s="477">
        <v>6</v>
      </c>
      <c r="T6" s="477">
        <v>8</v>
      </c>
      <c r="U6" s="477">
        <v>5</v>
      </c>
      <c r="V6" s="477">
        <v>7</v>
      </c>
      <c r="W6" s="477"/>
      <c r="X6" s="477">
        <v>1</v>
      </c>
      <c r="Y6" s="477"/>
      <c r="Z6" s="477">
        <v>1</v>
      </c>
      <c r="AA6" s="477">
        <v>30</v>
      </c>
      <c r="AB6" s="478">
        <v>251</v>
      </c>
    </row>
    <row r="7" spans="1:28" ht="20.45" customHeight="1" thickBot="1" x14ac:dyDescent="0.3">
      <c r="A7" s="479" t="s">
        <v>132</v>
      </c>
      <c r="B7" s="480" t="s">
        <v>152</v>
      </c>
      <c r="C7" s="481"/>
      <c r="D7" s="482"/>
      <c r="E7" s="482"/>
      <c r="F7" s="482"/>
      <c r="G7" s="482"/>
      <c r="H7" s="482"/>
      <c r="I7" s="482">
        <v>2</v>
      </c>
      <c r="J7" s="482"/>
      <c r="K7" s="482"/>
      <c r="L7" s="482"/>
      <c r="M7" s="482"/>
      <c r="N7" s="482"/>
      <c r="O7" s="482"/>
      <c r="P7" s="482"/>
      <c r="Q7" s="482"/>
      <c r="R7" s="482"/>
      <c r="S7" s="482"/>
      <c r="T7" s="482"/>
      <c r="U7" s="482"/>
      <c r="V7" s="482">
        <v>1</v>
      </c>
      <c r="W7" s="482">
        <v>1</v>
      </c>
      <c r="X7" s="482"/>
      <c r="Y7" s="482">
        <v>1</v>
      </c>
      <c r="Z7" s="482"/>
      <c r="AA7" s="482">
        <v>2</v>
      </c>
      <c r="AB7" s="483">
        <v>7</v>
      </c>
    </row>
    <row r="8" spans="1:28" s="334" customFormat="1" ht="20.45" customHeight="1" thickBot="1" x14ac:dyDescent="0.3">
      <c r="A8" s="1707" t="s">
        <v>845</v>
      </c>
      <c r="B8" s="1708"/>
      <c r="C8" s="491">
        <v>1</v>
      </c>
      <c r="D8" s="492">
        <v>1</v>
      </c>
      <c r="E8" s="492">
        <v>4</v>
      </c>
      <c r="F8" s="492">
        <v>3</v>
      </c>
      <c r="G8" s="492">
        <v>2</v>
      </c>
      <c r="H8" s="492"/>
      <c r="I8" s="492">
        <v>31</v>
      </c>
      <c r="J8" s="492">
        <v>2</v>
      </c>
      <c r="K8" s="492"/>
      <c r="L8" s="492"/>
      <c r="M8" s="492">
        <v>7</v>
      </c>
      <c r="N8" s="492">
        <v>27</v>
      </c>
      <c r="O8" s="492">
        <v>1</v>
      </c>
      <c r="P8" s="492">
        <v>1</v>
      </c>
      <c r="Q8" s="492">
        <v>106</v>
      </c>
      <c r="R8" s="492">
        <v>19</v>
      </c>
      <c r="S8" s="492">
        <v>6</v>
      </c>
      <c r="T8" s="492">
        <v>8</v>
      </c>
      <c r="U8" s="492">
        <v>5</v>
      </c>
      <c r="V8" s="492">
        <v>8</v>
      </c>
      <c r="W8" s="492">
        <v>1</v>
      </c>
      <c r="X8" s="492">
        <v>1</v>
      </c>
      <c r="Y8" s="492">
        <v>1</v>
      </c>
      <c r="Z8" s="492">
        <v>1</v>
      </c>
      <c r="AA8" s="492">
        <v>38</v>
      </c>
      <c r="AB8" s="493">
        <v>274</v>
      </c>
    </row>
    <row r="9" spans="1:28" ht="20.45" customHeight="1" x14ac:dyDescent="0.25">
      <c r="A9" s="484" t="s">
        <v>132</v>
      </c>
      <c r="B9" s="485" t="s">
        <v>699</v>
      </c>
      <c r="C9" s="471"/>
      <c r="D9" s="472"/>
      <c r="E9" s="472"/>
      <c r="F9" s="472"/>
      <c r="G9" s="472"/>
      <c r="H9" s="472"/>
      <c r="I9" s="472">
        <v>1</v>
      </c>
      <c r="J9" s="472"/>
      <c r="K9" s="472"/>
      <c r="L9" s="472"/>
      <c r="M9" s="472"/>
      <c r="N9" s="472">
        <v>1</v>
      </c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3">
        <v>2</v>
      </c>
    </row>
    <row r="10" spans="1:28" ht="20.45" customHeight="1" x14ac:dyDescent="0.25">
      <c r="A10" s="474" t="s">
        <v>132</v>
      </c>
      <c r="B10" s="475" t="s">
        <v>700</v>
      </c>
      <c r="C10" s="476"/>
      <c r="D10" s="477"/>
      <c r="E10" s="477"/>
      <c r="F10" s="477"/>
      <c r="G10" s="477"/>
      <c r="H10" s="477"/>
      <c r="I10" s="477">
        <v>1</v>
      </c>
      <c r="J10" s="477"/>
      <c r="K10" s="477"/>
      <c r="L10" s="477"/>
      <c r="M10" s="477"/>
      <c r="N10" s="477"/>
      <c r="O10" s="477"/>
      <c r="P10" s="477"/>
      <c r="Q10" s="477"/>
      <c r="R10" s="477"/>
      <c r="S10" s="477"/>
      <c r="T10" s="477"/>
      <c r="U10" s="477"/>
      <c r="V10" s="477"/>
      <c r="W10" s="477"/>
      <c r="X10" s="477"/>
      <c r="Y10" s="477"/>
      <c r="Z10" s="477"/>
      <c r="AA10" s="477">
        <v>1</v>
      </c>
      <c r="AB10" s="478">
        <v>2</v>
      </c>
    </row>
    <row r="11" spans="1:28" ht="20.45" customHeight="1" x14ac:dyDescent="0.25">
      <c r="A11" s="474" t="s">
        <v>132</v>
      </c>
      <c r="B11" s="475" t="s">
        <v>701</v>
      </c>
      <c r="C11" s="476"/>
      <c r="D11" s="477"/>
      <c r="E11" s="477"/>
      <c r="F11" s="477"/>
      <c r="G11" s="477"/>
      <c r="H11" s="477"/>
      <c r="I11" s="477">
        <v>1</v>
      </c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8">
        <v>1</v>
      </c>
    </row>
    <row r="12" spans="1:28" ht="20.45" customHeight="1" x14ac:dyDescent="0.25">
      <c r="A12" s="474" t="s">
        <v>132</v>
      </c>
      <c r="B12" s="475" t="s">
        <v>702</v>
      </c>
      <c r="C12" s="476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>
        <v>1</v>
      </c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8">
        <v>1</v>
      </c>
    </row>
    <row r="13" spans="1:28" ht="20.45" customHeight="1" x14ac:dyDescent="0.25">
      <c r="A13" s="474" t="s">
        <v>132</v>
      </c>
      <c r="B13" s="475" t="s">
        <v>703</v>
      </c>
      <c r="C13" s="476"/>
      <c r="D13" s="477"/>
      <c r="E13" s="477"/>
      <c r="F13" s="477"/>
      <c r="G13" s="477"/>
      <c r="H13" s="477"/>
      <c r="I13" s="477">
        <v>2</v>
      </c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8">
        <v>2</v>
      </c>
    </row>
    <row r="14" spans="1:28" ht="20.45" customHeight="1" x14ac:dyDescent="0.25">
      <c r="A14" s="474" t="s">
        <v>132</v>
      </c>
      <c r="B14" s="475" t="s">
        <v>704</v>
      </c>
      <c r="C14" s="476"/>
      <c r="D14" s="477"/>
      <c r="E14" s="477"/>
      <c r="F14" s="477"/>
      <c r="G14" s="477"/>
      <c r="H14" s="477"/>
      <c r="I14" s="477">
        <v>1</v>
      </c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8">
        <v>1</v>
      </c>
    </row>
    <row r="15" spans="1:28" ht="20.45" customHeight="1" x14ac:dyDescent="0.25">
      <c r="A15" s="474" t="s">
        <v>132</v>
      </c>
      <c r="B15" s="475" t="s">
        <v>706</v>
      </c>
      <c r="C15" s="476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>
        <v>1</v>
      </c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8">
        <v>1</v>
      </c>
    </row>
    <row r="16" spans="1:28" ht="20.45" customHeight="1" x14ac:dyDescent="0.25">
      <c r="A16" s="474" t="s">
        <v>132</v>
      </c>
      <c r="B16" s="475" t="s">
        <v>708</v>
      </c>
      <c r="C16" s="476"/>
      <c r="D16" s="477"/>
      <c r="E16" s="477"/>
      <c r="F16" s="477"/>
      <c r="G16" s="477"/>
      <c r="H16" s="477"/>
      <c r="I16" s="477">
        <v>1</v>
      </c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8">
        <v>1</v>
      </c>
    </row>
    <row r="17" spans="1:28" ht="20.45" customHeight="1" x14ac:dyDescent="0.25">
      <c r="A17" s="474" t="s">
        <v>132</v>
      </c>
      <c r="B17" s="475" t="s">
        <v>710</v>
      </c>
      <c r="C17" s="476"/>
      <c r="D17" s="477"/>
      <c r="E17" s="477"/>
      <c r="F17" s="477"/>
      <c r="G17" s="477"/>
      <c r="H17" s="477"/>
      <c r="I17" s="477">
        <v>1</v>
      </c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>
        <v>1</v>
      </c>
      <c r="AB17" s="478">
        <v>2</v>
      </c>
    </row>
    <row r="18" spans="1:28" ht="20.45" customHeight="1" x14ac:dyDescent="0.25">
      <c r="A18" s="474" t="s">
        <v>132</v>
      </c>
      <c r="B18" s="475" t="s">
        <v>711</v>
      </c>
      <c r="C18" s="476"/>
      <c r="D18" s="477"/>
      <c r="E18" s="477"/>
      <c r="F18" s="477"/>
      <c r="G18" s="477"/>
      <c r="H18" s="477"/>
      <c r="I18" s="477">
        <v>1</v>
      </c>
      <c r="J18" s="477"/>
      <c r="K18" s="477"/>
      <c r="L18" s="477"/>
      <c r="M18" s="477"/>
      <c r="N18" s="477">
        <v>1</v>
      </c>
      <c r="O18" s="477"/>
      <c r="P18" s="477"/>
      <c r="Q18" s="477"/>
      <c r="R18" s="477"/>
      <c r="S18" s="477"/>
      <c r="T18" s="477"/>
      <c r="U18" s="477"/>
      <c r="V18" s="477"/>
      <c r="W18" s="477"/>
      <c r="X18" s="477"/>
      <c r="Y18" s="477"/>
      <c r="Z18" s="477"/>
      <c r="AA18" s="477"/>
      <c r="AB18" s="478">
        <v>2</v>
      </c>
    </row>
    <row r="19" spans="1:28" ht="20.45" customHeight="1" x14ac:dyDescent="0.25">
      <c r="A19" s="474" t="s">
        <v>132</v>
      </c>
      <c r="B19" s="475" t="s">
        <v>712</v>
      </c>
      <c r="C19" s="476"/>
      <c r="D19" s="477"/>
      <c r="E19" s="477"/>
      <c r="F19" s="477"/>
      <c r="G19" s="477"/>
      <c r="H19" s="477"/>
      <c r="I19" s="477">
        <v>1</v>
      </c>
      <c r="J19" s="477"/>
      <c r="K19" s="477"/>
      <c r="L19" s="477"/>
      <c r="M19" s="477"/>
      <c r="N19" s="477">
        <v>1</v>
      </c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8">
        <v>2</v>
      </c>
    </row>
    <row r="20" spans="1:28" ht="20.45" customHeight="1" thickBot="1" x14ac:dyDescent="0.3">
      <c r="A20" s="479" t="s">
        <v>132</v>
      </c>
      <c r="B20" s="480" t="s">
        <v>713</v>
      </c>
      <c r="C20" s="481"/>
      <c r="D20" s="482"/>
      <c r="E20" s="482"/>
      <c r="F20" s="482"/>
      <c r="G20" s="482"/>
      <c r="H20" s="482"/>
      <c r="I20" s="482">
        <v>1</v>
      </c>
      <c r="J20" s="482"/>
      <c r="K20" s="482"/>
      <c r="L20" s="482"/>
      <c r="M20" s="482"/>
      <c r="N20" s="482"/>
      <c r="O20" s="482"/>
      <c r="P20" s="482"/>
      <c r="Q20" s="482"/>
      <c r="R20" s="482"/>
      <c r="S20" s="482"/>
      <c r="T20" s="482"/>
      <c r="U20" s="482"/>
      <c r="V20" s="482"/>
      <c r="W20" s="482"/>
      <c r="X20" s="482"/>
      <c r="Y20" s="482"/>
      <c r="Z20" s="482"/>
      <c r="AA20" s="482">
        <v>1</v>
      </c>
      <c r="AB20" s="483">
        <v>2</v>
      </c>
    </row>
    <row r="21" spans="1:28" s="334" customFormat="1" ht="20.45" customHeight="1" thickBot="1" x14ac:dyDescent="0.3">
      <c r="A21" s="1707" t="s">
        <v>846</v>
      </c>
      <c r="B21" s="1708"/>
      <c r="C21" s="491"/>
      <c r="D21" s="492"/>
      <c r="E21" s="492"/>
      <c r="F21" s="492"/>
      <c r="G21" s="492"/>
      <c r="H21" s="492"/>
      <c r="I21" s="492">
        <v>11</v>
      </c>
      <c r="J21" s="492"/>
      <c r="K21" s="492"/>
      <c r="L21" s="492"/>
      <c r="M21" s="492"/>
      <c r="N21" s="492">
        <v>5</v>
      </c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492"/>
      <c r="AA21" s="492">
        <v>3</v>
      </c>
      <c r="AB21" s="493">
        <v>19</v>
      </c>
    </row>
    <row r="22" spans="1:28" ht="20.45" customHeight="1" x14ac:dyDescent="0.25">
      <c r="A22" s="484" t="s">
        <v>132</v>
      </c>
      <c r="B22" s="485" t="s">
        <v>252</v>
      </c>
      <c r="C22" s="471"/>
      <c r="D22" s="472"/>
      <c r="E22" s="472"/>
      <c r="F22" s="472"/>
      <c r="G22" s="472">
        <v>1</v>
      </c>
      <c r="H22" s="472"/>
      <c r="I22" s="472">
        <v>1</v>
      </c>
      <c r="J22" s="472"/>
      <c r="K22" s="472"/>
      <c r="L22" s="472"/>
      <c r="M22" s="472"/>
      <c r="N22" s="472">
        <v>1</v>
      </c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3">
        <v>3</v>
      </c>
    </row>
    <row r="23" spans="1:28" ht="20.45" customHeight="1" x14ac:dyDescent="0.25">
      <c r="A23" s="474" t="s">
        <v>132</v>
      </c>
      <c r="B23" s="475" t="s">
        <v>262</v>
      </c>
      <c r="C23" s="476"/>
      <c r="D23" s="477"/>
      <c r="E23" s="477"/>
      <c r="F23" s="477"/>
      <c r="G23" s="477"/>
      <c r="H23" s="477"/>
      <c r="I23" s="477"/>
      <c r="J23" s="477"/>
      <c r="K23" s="477"/>
      <c r="L23" s="477"/>
      <c r="M23" s="477"/>
      <c r="N23" s="477"/>
      <c r="O23" s="477"/>
      <c r="P23" s="477"/>
      <c r="Q23" s="477"/>
      <c r="R23" s="477"/>
      <c r="S23" s="477"/>
      <c r="T23" s="477"/>
      <c r="U23" s="477"/>
      <c r="V23" s="477"/>
      <c r="W23" s="477"/>
      <c r="X23" s="477"/>
      <c r="Y23" s="477"/>
      <c r="Z23" s="477"/>
      <c r="AA23" s="477">
        <v>1</v>
      </c>
      <c r="AB23" s="478">
        <v>1</v>
      </c>
    </row>
    <row r="24" spans="1:28" ht="20.45" customHeight="1" x14ac:dyDescent="0.25">
      <c r="A24" s="474" t="s">
        <v>132</v>
      </c>
      <c r="B24" s="475" t="s">
        <v>264</v>
      </c>
      <c r="C24" s="476"/>
      <c r="D24" s="477"/>
      <c r="E24" s="477"/>
      <c r="F24" s="477"/>
      <c r="G24" s="477"/>
      <c r="H24" s="477"/>
      <c r="I24" s="477">
        <v>2</v>
      </c>
      <c r="J24" s="477"/>
      <c r="K24" s="477"/>
      <c r="L24" s="477"/>
      <c r="M24" s="477"/>
      <c r="N24" s="477">
        <v>1</v>
      </c>
      <c r="O24" s="477"/>
      <c r="P24" s="477"/>
      <c r="Q24" s="477"/>
      <c r="R24" s="477"/>
      <c r="S24" s="477">
        <v>1</v>
      </c>
      <c r="T24" s="477"/>
      <c r="U24" s="477"/>
      <c r="V24" s="477"/>
      <c r="W24" s="477">
        <v>1</v>
      </c>
      <c r="X24" s="477"/>
      <c r="Y24" s="477"/>
      <c r="Z24" s="477"/>
      <c r="AA24" s="477"/>
      <c r="AB24" s="478">
        <v>5</v>
      </c>
    </row>
    <row r="25" spans="1:28" ht="20.45" customHeight="1" x14ac:dyDescent="0.25">
      <c r="A25" s="474" t="s">
        <v>132</v>
      </c>
      <c r="B25" s="475" t="s">
        <v>172</v>
      </c>
      <c r="C25" s="476"/>
      <c r="D25" s="477"/>
      <c r="E25" s="477"/>
      <c r="F25" s="477"/>
      <c r="G25" s="477"/>
      <c r="H25" s="477"/>
      <c r="I25" s="477">
        <v>1</v>
      </c>
      <c r="J25" s="477"/>
      <c r="K25" s="477"/>
      <c r="L25" s="477"/>
      <c r="M25" s="477"/>
      <c r="N25" s="477">
        <v>1</v>
      </c>
      <c r="O25" s="477"/>
      <c r="P25" s="477"/>
      <c r="Q25" s="477"/>
      <c r="R25" s="477"/>
      <c r="S25" s="477"/>
      <c r="T25" s="477"/>
      <c r="U25" s="477"/>
      <c r="V25" s="477"/>
      <c r="W25" s="477">
        <v>1</v>
      </c>
      <c r="X25" s="477"/>
      <c r="Y25" s="477"/>
      <c r="Z25" s="477"/>
      <c r="AA25" s="477"/>
      <c r="AB25" s="478">
        <v>3</v>
      </c>
    </row>
    <row r="26" spans="1:28" ht="20.45" customHeight="1" x14ac:dyDescent="0.25">
      <c r="A26" s="474" t="s">
        <v>132</v>
      </c>
      <c r="B26" s="475" t="s">
        <v>176</v>
      </c>
      <c r="C26" s="476"/>
      <c r="D26" s="477"/>
      <c r="E26" s="477"/>
      <c r="F26" s="477"/>
      <c r="G26" s="477"/>
      <c r="H26" s="477">
        <v>1</v>
      </c>
      <c r="I26" s="477"/>
      <c r="J26" s="477"/>
      <c r="K26" s="477"/>
      <c r="L26" s="477"/>
      <c r="M26" s="477"/>
      <c r="N26" s="477">
        <v>1</v>
      </c>
      <c r="O26" s="477"/>
      <c r="P26" s="477"/>
      <c r="Q26" s="477"/>
      <c r="R26" s="477"/>
      <c r="S26" s="477"/>
      <c r="T26" s="477"/>
      <c r="U26" s="477"/>
      <c r="V26" s="477"/>
      <c r="W26" s="477"/>
      <c r="X26" s="477"/>
      <c r="Y26" s="477"/>
      <c r="Z26" s="477"/>
      <c r="AA26" s="477"/>
      <c r="AB26" s="478">
        <v>2</v>
      </c>
    </row>
    <row r="27" spans="1:28" ht="20.45" customHeight="1" x14ac:dyDescent="0.25">
      <c r="A27" s="474" t="s">
        <v>132</v>
      </c>
      <c r="B27" s="475" t="s">
        <v>88</v>
      </c>
      <c r="C27" s="476"/>
      <c r="D27" s="477"/>
      <c r="E27" s="477"/>
      <c r="F27" s="477"/>
      <c r="G27" s="477"/>
      <c r="H27" s="477"/>
      <c r="I27" s="477">
        <v>2</v>
      </c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>
        <v>1</v>
      </c>
      <c r="AB27" s="478">
        <v>3</v>
      </c>
    </row>
    <row r="28" spans="1:28" ht="20.45" customHeight="1" x14ac:dyDescent="0.25">
      <c r="A28" s="474" t="s">
        <v>132</v>
      </c>
      <c r="B28" s="475" t="s">
        <v>847</v>
      </c>
      <c r="C28" s="476"/>
      <c r="D28" s="477"/>
      <c r="E28" s="477"/>
      <c r="F28" s="477"/>
      <c r="G28" s="477"/>
      <c r="H28" s="477"/>
      <c r="I28" s="477">
        <v>1</v>
      </c>
      <c r="J28" s="477"/>
      <c r="K28" s="477"/>
      <c r="L28" s="477"/>
      <c r="M28" s="477"/>
      <c r="N28" s="477"/>
      <c r="O28" s="477"/>
      <c r="P28" s="477"/>
      <c r="Q28" s="477"/>
      <c r="R28" s="477"/>
      <c r="S28" s="477"/>
      <c r="T28" s="477"/>
      <c r="U28" s="477"/>
      <c r="V28" s="477"/>
      <c r="W28" s="477"/>
      <c r="X28" s="477"/>
      <c r="Y28" s="477"/>
      <c r="Z28" s="477"/>
      <c r="AA28" s="477">
        <v>1</v>
      </c>
      <c r="AB28" s="478">
        <v>2</v>
      </c>
    </row>
    <row r="29" spans="1:28" ht="20.45" customHeight="1" x14ac:dyDescent="0.25">
      <c r="A29" s="474" t="s">
        <v>132</v>
      </c>
      <c r="B29" s="475" t="s">
        <v>59</v>
      </c>
      <c r="C29" s="476"/>
      <c r="D29" s="477"/>
      <c r="E29" s="477"/>
      <c r="F29" s="477"/>
      <c r="G29" s="477"/>
      <c r="H29" s="477"/>
      <c r="I29" s="477">
        <v>2</v>
      </c>
      <c r="J29" s="477"/>
      <c r="K29" s="477"/>
      <c r="L29" s="477"/>
      <c r="M29" s="477"/>
      <c r="N29" s="477"/>
      <c r="O29" s="477"/>
      <c r="P29" s="477"/>
      <c r="Q29" s="477"/>
      <c r="R29" s="477"/>
      <c r="S29" s="477"/>
      <c r="T29" s="477"/>
      <c r="U29" s="477"/>
      <c r="V29" s="477"/>
      <c r="W29" s="477"/>
      <c r="X29" s="477"/>
      <c r="Y29" s="477"/>
      <c r="Z29" s="477"/>
      <c r="AA29" s="477">
        <v>1</v>
      </c>
      <c r="AB29" s="478">
        <v>3</v>
      </c>
    </row>
    <row r="30" spans="1:28" ht="20.45" customHeight="1" x14ac:dyDescent="0.25">
      <c r="A30" s="474" t="s">
        <v>132</v>
      </c>
      <c r="B30" s="475" t="s">
        <v>184</v>
      </c>
      <c r="C30" s="476"/>
      <c r="D30" s="477"/>
      <c r="E30" s="477"/>
      <c r="F30" s="477"/>
      <c r="G30" s="477"/>
      <c r="H30" s="477"/>
      <c r="I30" s="477">
        <v>2</v>
      </c>
      <c r="J30" s="477"/>
      <c r="K30" s="477"/>
      <c r="L30" s="477"/>
      <c r="M30" s="477"/>
      <c r="N30" s="477"/>
      <c r="O30" s="477"/>
      <c r="P30" s="477"/>
      <c r="Q30" s="477"/>
      <c r="R30" s="477"/>
      <c r="S30" s="477"/>
      <c r="T30" s="477"/>
      <c r="U30" s="477"/>
      <c r="V30" s="477"/>
      <c r="W30" s="477"/>
      <c r="X30" s="477"/>
      <c r="Y30" s="477"/>
      <c r="Z30" s="477"/>
      <c r="AA30" s="477">
        <v>1</v>
      </c>
      <c r="AB30" s="478">
        <v>3</v>
      </c>
    </row>
    <row r="31" spans="1:28" ht="20.45" customHeight="1" x14ac:dyDescent="0.25">
      <c r="A31" s="474" t="s">
        <v>132</v>
      </c>
      <c r="B31" s="475" t="s">
        <v>180</v>
      </c>
      <c r="C31" s="476"/>
      <c r="D31" s="477"/>
      <c r="E31" s="477"/>
      <c r="F31" s="477"/>
      <c r="G31" s="477">
        <v>1</v>
      </c>
      <c r="H31" s="477"/>
      <c r="I31" s="477">
        <v>2</v>
      </c>
      <c r="J31" s="477"/>
      <c r="K31" s="477"/>
      <c r="L31" s="477"/>
      <c r="M31" s="477"/>
      <c r="N31" s="477"/>
      <c r="O31" s="477"/>
      <c r="P31" s="477"/>
      <c r="Q31" s="477"/>
      <c r="R31" s="477"/>
      <c r="S31" s="477"/>
      <c r="T31" s="477"/>
      <c r="U31" s="477"/>
      <c r="V31" s="477"/>
      <c r="W31" s="477"/>
      <c r="X31" s="477"/>
      <c r="Y31" s="477"/>
      <c r="Z31" s="477"/>
      <c r="AA31" s="477">
        <v>1</v>
      </c>
      <c r="AB31" s="478">
        <v>6</v>
      </c>
    </row>
    <row r="32" spans="1:28" ht="20.45" customHeight="1" x14ac:dyDescent="0.25">
      <c r="A32" s="474" t="s">
        <v>132</v>
      </c>
      <c r="B32" s="475" t="s">
        <v>182</v>
      </c>
      <c r="C32" s="476"/>
      <c r="D32" s="477"/>
      <c r="E32" s="477"/>
      <c r="F32" s="477"/>
      <c r="G32" s="477"/>
      <c r="H32" s="477"/>
      <c r="I32" s="477">
        <v>1</v>
      </c>
      <c r="J32" s="477"/>
      <c r="K32" s="477"/>
      <c r="L32" s="477"/>
      <c r="M32" s="477"/>
      <c r="N32" s="477"/>
      <c r="O32" s="477"/>
      <c r="P32" s="477"/>
      <c r="Q32" s="477"/>
      <c r="R32" s="477"/>
      <c r="S32" s="477"/>
      <c r="T32" s="477"/>
      <c r="U32" s="477"/>
      <c r="V32" s="477"/>
      <c r="W32" s="477"/>
      <c r="X32" s="477"/>
      <c r="Y32" s="477"/>
      <c r="Z32" s="477"/>
      <c r="AA32" s="477">
        <v>1</v>
      </c>
      <c r="AB32" s="478">
        <v>2</v>
      </c>
    </row>
    <row r="33" spans="1:28" ht="20.45" customHeight="1" x14ac:dyDescent="0.25">
      <c r="A33" s="474" t="s">
        <v>132</v>
      </c>
      <c r="B33" s="475" t="s">
        <v>250</v>
      </c>
      <c r="C33" s="476"/>
      <c r="D33" s="477"/>
      <c r="E33" s="477"/>
      <c r="F33" s="477"/>
      <c r="G33" s="477"/>
      <c r="H33" s="477"/>
      <c r="I33" s="477">
        <v>1</v>
      </c>
      <c r="J33" s="477"/>
      <c r="K33" s="477"/>
      <c r="L33" s="477"/>
      <c r="M33" s="477"/>
      <c r="N33" s="477"/>
      <c r="O33" s="477"/>
      <c r="P33" s="477"/>
      <c r="Q33" s="477"/>
      <c r="R33" s="477"/>
      <c r="S33" s="477"/>
      <c r="T33" s="477"/>
      <c r="U33" s="477"/>
      <c r="V33" s="477"/>
      <c r="W33" s="477"/>
      <c r="X33" s="477"/>
      <c r="Y33" s="477"/>
      <c r="Z33" s="477"/>
      <c r="AA33" s="477"/>
      <c r="AB33" s="478">
        <v>1</v>
      </c>
    </row>
    <row r="34" spans="1:28" ht="20.45" customHeight="1" x14ac:dyDescent="0.25">
      <c r="A34" s="474" t="s">
        <v>132</v>
      </c>
      <c r="B34" s="475" t="s">
        <v>261</v>
      </c>
      <c r="C34" s="476"/>
      <c r="D34" s="477"/>
      <c r="E34" s="477"/>
      <c r="F34" s="477"/>
      <c r="G34" s="477"/>
      <c r="H34" s="477"/>
      <c r="I34" s="477">
        <v>1</v>
      </c>
      <c r="J34" s="477"/>
      <c r="K34" s="477"/>
      <c r="L34" s="477"/>
      <c r="M34" s="477"/>
      <c r="N34" s="477"/>
      <c r="O34" s="477"/>
      <c r="P34" s="477"/>
      <c r="Q34" s="477"/>
      <c r="R34" s="477"/>
      <c r="S34" s="477"/>
      <c r="T34" s="477"/>
      <c r="U34" s="477"/>
      <c r="V34" s="477"/>
      <c r="W34" s="477"/>
      <c r="X34" s="477"/>
      <c r="Y34" s="477"/>
      <c r="Z34" s="477"/>
      <c r="AA34" s="477">
        <v>1</v>
      </c>
      <c r="AB34" s="478">
        <v>2</v>
      </c>
    </row>
    <row r="35" spans="1:28" ht="20.45" customHeight="1" x14ac:dyDescent="0.25">
      <c r="A35" s="474" t="s">
        <v>132</v>
      </c>
      <c r="B35" s="475" t="s">
        <v>281</v>
      </c>
      <c r="C35" s="476"/>
      <c r="D35" s="477"/>
      <c r="E35" s="477"/>
      <c r="F35" s="477"/>
      <c r="G35" s="477"/>
      <c r="H35" s="477"/>
      <c r="I35" s="477">
        <v>1</v>
      </c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  <c r="X35" s="477"/>
      <c r="Y35" s="477"/>
      <c r="Z35" s="477"/>
      <c r="AA35" s="477">
        <v>1</v>
      </c>
      <c r="AB35" s="478">
        <v>2</v>
      </c>
    </row>
    <row r="36" spans="1:28" ht="20.45" customHeight="1" x14ac:dyDescent="0.25">
      <c r="A36" s="474" t="s">
        <v>132</v>
      </c>
      <c r="B36" s="475" t="s">
        <v>255</v>
      </c>
      <c r="C36" s="476"/>
      <c r="D36" s="477"/>
      <c r="E36" s="477"/>
      <c r="F36" s="477"/>
      <c r="G36" s="477"/>
      <c r="H36" s="477"/>
      <c r="I36" s="477">
        <v>1</v>
      </c>
      <c r="J36" s="477"/>
      <c r="K36" s="477"/>
      <c r="L36" s="477"/>
      <c r="M36" s="477"/>
      <c r="N36" s="477"/>
      <c r="O36" s="477"/>
      <c r="P36" s="477"/>
      <c r="Q36" s="477"/>
      <c r="R36" s="477"/>
      <c r="S36" s="477"/>
      <c r="T36" s="477"/>
      <c r="U36" s="477"/>
      <c r="V36" s="477"/>
      <c r="W36" s="477"/>
      <c r="X36" s="477"/>
      <c r="Y36" s="477"/>
      <c r="Z36" s="477"/>
      <c r="AA36" s="477"/>
      <c r="AB36" s="478">
        <v>1</v>
      </c>
    </row>
    <row r="37" spans="1:28" ht="20.45" customHeight="1" x14ac:dyDescent="0.25">
      <c r="A37" s="474" t="s">
        <v>132</v>
      </c>
      <c r="B37" s="475" t="s">
        <v>279</v>
      </c>
      <c r="C37" s="476"/>
      <c r="D37" s="477"/>
      <c r="E37" s="477"/>
      <c r="F37" s="477"/>
      <c r="G37" s="477"/>
      <c r="H37" s="477"/>
      <c r="I37" s="477">
        <v>1</v>
      </c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8">
        <v>1</v>
      </c>
    </row>
    <row r="38" spans="1:28" ht="20.45" customHeight="1" x14ac:dyDescent="0.25">
      <c r="A38" s="474" t="s">
        <v>132</v>
      </c>
      <c r="B38" s="475" t="s">
        <v>189</v>
      </c>
      <c r="C38" s="476"/>
      <c r="D38" s="477"/>
      <c r="E38" s="477"/>
      <c r="F38" s="477"/>
      <c r="G38" s="477"/>
      <c r="H38" s="477"/>
      <c r="I38" s="477">
        <v>1</v>
      </c>
      <c r="J38" s="477"/>
      <c r="K38" s="477"/>
      <c r="L38" s="477"/>
      <c r="M38" s="477"/>
      <c r="N38" s="477">
        <v>1</v>
      </c>
      <c r="O38" s="477"/>
      <c r="P38" s="477"/>
      <c r="Q38" s="477"/>
      <c r="R38" s="477"/>
      <c r="S38" s="477"/>
      <c r="T38" s="477"/>
      <c r="U38" s="477"/>
      <c r="V38" s="477"/>
      <c r="W38" s="477"/>
      <c r="X38" s="477"/>
      <c r="Y38" s="477"/>
      <c r="Z38" s="477"/>
      <c r="AA38" s="477"/>
      <c r="AB38" s="478">
        <v>2</v>
      </c>
    </row>
    <row r="39" spans="1:28" ht="20.45" customHeight="1" x14ac:dyDescent="0.25">
      <c r="A39" s="474" t="s">
        <v>132</v>
      </c>
      <c r="B39" s="475" t="s">
        <v>254</v>
      </c>
      <c r="C39" s="476"/>
      <c r="D39" s="477"/>
      <c r="E39" s="477"/>
      <c r="F39" s="477"/>
      <c r="G39" s="477"/>
      <c r="H39" s="477"/>
      <c r="I39" s="477">
        <v>1</v>
      </c>
      <c r="J39" s="477"/>
      <c r="K39" s="477"/>
      <c r="L39" s="477"/>
      <c r="M39" s="477"/>
      <c r="N39" s="477"/>
      <c r="O39" s="477"/>
      <c r="P39" s="477"/>
      <c r="Q39" s="477"/>
      <c r="R39" s="477"/>
      <c r="S39" s="477"/>
      <c r="T39" s="477"/>
      <c r="U39" s="477"/>
      <c r="V39" s="477"/>
      <c r="W39" s="477"/>
      <c r="X39" s="477"/>
      <c r="Y39" s="477"/>
      <c r="Z39" s="477"/>
      <c r="AA39" s="477">
        <v>1</v>
      </c>
      <c r="AB39" s="478">
        <v>2</v>
      </c>
    </row>
    <row r="40" spans="1:28" ht="20.45" customHeight="1" x14ac:dyDescent="0.25">
      <c r="A40" s="474" t="s">
        <v>132</v>
      </c>
      <c r="B40" s="475" t="s">
        <v>181</v>
      </c>
      <c r="C40" s="476"/>
      <c r="D40" s="477"/>
      <c r="E40" s="477"/>
      <c r="F40" s="477"/>
      <c r="G40" s="477"/>
      <c r="H40" s="477"/>
      <c r="I40" s="477">
        <v>1</v>
      </c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8">
        <v>1</v>
      </c>
    </row>
    <row r="41" spans="1:28" ht="20.45" customHeight="1" x14ac:dyDescent="0.25">
      <c r="A41" s="474" t="s">
        <v>132</v>
      </c>
      <c r="B41" s="475" t="s">
        <v>186</v>
      </c>
      <c r="C41" s="476"/>
      <c r="D41" s="477"/>
      <c r="E41" s="477"/>
      <c r="F41" s="477"/>
      <c r="G41" s="477"/>
      <c r="H41" s="477"/>
      <c r="I41" s="477">
        <v>1</v>
      </c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8">
        <v>1</v>
      </c>
    </row>
    <row r="42" spans="1:28" ht="20.45" customHeight="1" x14ac:dyDescent="0.25">
      <c r="A42" s="474" t="s">
        <v>132</v>
      </c>
      <c r="B42" s="475" t="s">
        <v>93</v>
      </c>
      <c r="C42" s="476"/>
      <c r="D42" s="477"/>
      <c r="E42" s="477"/>
      <c r="F42" s="477"/>
      <c r="G42" s="477"/>
      <c r="H42" s="477"/>
      <c r="I42" s="477">
        <v>1</v>
      </c>
      <c r="J42" s="477"/>
      <c r="K42" s="477"/>
      <c r="L42" s="477"/>
      <c r="M42" s="477"/>
      <c r="N42" s="477">
        <v>1</v>
      </c>
      <c r="O42" s="477"/>
      <c r="P42" s="477"/>
      <c r="Q42" s="477"/>
      <c r="R42" s="477"/>
      <c r="S42" s="477"/>
      <c r="T42" s="477"/>
      <c r="U42" s="477"/>
      <c r="V42" s="477"/>
      <c r="W42" s="477"/>
      <c r="X42" s="477"/>
      <c r="Y42" s="477"/>
      <c r="Z42" s="477"/>
      <c r="AA42" s="477"/>
      <c r="AB42" s="478">
        <v>2</v>
      </c>
    </row>
    <row r="43" spans="1:28" ht="20.45" customHeight="1" x14ac:dyDescent="0.25">
      <c r="A43" s="474" t="s">
        <v>132</v>
      </c>
      <c r="B43" s="475" t="s">
        <v>179</v>
      </c>
      <c r="C43" s="476"/>
      <c r="D43" s="477"/>
      <c r="E43" s="477"/>
      <c r="F43" s="477"/>
      <c r="G43" s="477"/>
      <c r="H43" s="477"/>
      <c r="I43" s="477"/>
      <c r="J43" s="477"/>
      <c r="K43" s="477"/>
      <c r="L43" s="477"/>
      <c r="M43" s="477"/>
      <c r="N43" s="477">
        <v>1</v>
      </c>
      <c r="O43" s="477"/>
      <c r="P43" s="477"/>
      <c r="Q43" s="477"/>
      <c r="R43" s="477"/>
      <c r="S43" s="477"/>
      <c r="T43" s="477"/>
      <c r="U43" s="477"/>
      <c r="V43" s="477"/>
      <c r="W43" s="477"/>
      <c r="X43" s="477"/>
      <c r="Y43" s="477"/>
      <c r="Z43" s="477"/>
      <c r="AA43" s="477"/>
      <c r="AB43" s="478">
        <v>1</v>
      </c>
    </row>
    <row r="44" spans="1:28" ht="20.45" customHeight="1" x14ac:dyDescent="0.25">
      <c r="A44" s="474" t="s">
        <v>132</v>
      </c>
      <c r="B44" s="475" t="s">
        <v>257</v>
      </c>
      <c r="C44" s="476"/>
      <c r="D44" s="477"/>
      <c r="E44" s="477"/>
      <c r="F44" s="477"/>
      <c r="G44" s="477"/>
      <c r="H44" s="477"/>
      <c r="I44" s="477">
        <v>1</v>
      </c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8">
        <v>1</v>
      </c>
    </row>
    <row r="45" spans="1:28" ht="20.45" customHeight="1" x14ac:dyDescent="0.25">
      <c r="A45" s="474" t="s">
        <v>132</v>
      </c>
      <c r="B45" s="475" t="s">
        <v>185</v>
      </c>
      <c r="C45" s="476"/>
      <c r="D45" s="477"/>
      <c r="E45" s="477"/>
      <c r="F45" s="477"/>
      <c r="G45" s="477"/>
      <c r="H45" s="477"/>
      <c r="I45" s="477">
        <v>1</v>
      </c>
      <c r="J45" s="477"/>
      <c r="K45" s="477"/>
      <c r="L45" s="477"/>
      <c r="M45" s="477"/>
      <c r="N45" s="477"/>
      <c r="O45" s="477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>
        <v>1</v>
      </c>
      <c r="AB45" s="478">
        <v>2</v>
      </c>
    </row>
    <row r="46" spans="1:28" ht="20.45" customHeight="1" x14ac:dyDescent="0.25">
      <c r="A46" s="474" t="s">
        <v>132</v>
      </c>
      <c r="B46" s="475" t="s">
        <v>280</v>
      </c>
      <c r="C46" s="476"/>
      <c r="D46" s="477"/>
      <c r="E46" s="477"/>
      <c r="F46" s="477"/>
      <c r="G46" s="477"/>
      <c r="H46" s="477"/>
      <c r="I46" s="477">
        <v>2</v>
      </c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>
        <v>1</v>
      </c>
      <c r="AB46" s="478">
        <v>3</v>
      </c>
    </row>
    <row r="47" spans="1:28" ht="20.45" customHeight="1" x14ac:dyDescent="0.25">
      <c r="A47" s="474" t="s">
        <v>132</v>
      </c>
      <c r="B47" s="475" t="s">
        <v>256</v>
      </c>
      <c r="C47" s="476"/>
      <c r="D47" s="477"/>
      <c r="E47" s="477"/>
      <c r="F47" s="477"/>
      <c r="G47" s="477"/>
      <c r="H47" s="477"/>
      <c r="I47" s="477">
        <v>3</v>
      </c>
      <c r="J47" s="477"/>
      <c r="K47" s="477"/>
      <c r="L47" s="477"/>
      <c r="M47" s="477"/>
      <c r="N47" s="477"/>
      <c r="O47" s="477"/>
      <c r="P47" s="477"/>
      <c r="Q47" s="477"/>
      <c r="R47" s="477"/>
      <c r="S47" s="477"/>
      <c r="T47" s="477"/>
      <c r="U47" s="477"/>
      <c r="V47" s="477"/>
      <c r="W47" s="477"/>
      <c r="X47" s="477"/>
      <c r="Y47" s="477"/>
      <c r="Z47" s="477"/>
      <c r="AA47" s="477">
        <v>1</v>
      </c>
      <c r="AB47" s="478">
        <v>4</v>
      </c>
    </row>
    <row r="48" spans="1:28" ht="20.45" customHeight="1" x14ac:dyDescent="0.25">
      <c r="A48" s="474" t="s">
        <v>132</v>
      </c>
      <c r="B48" s="475" t="s">
        <v>260</v>
      </c>
      <c r="C48" s="476"/>
      <c r="D48" s="477"/>
      <c r="E48" s="477"/>
      <c r="F48" s="477"/>
      <c r="G48" s="477"/>
      <c r="H48" s="477"/>
      <c r="I48" s="477">
        <v>1</v>
      </c>
      <c r="J48" s="477"/>
      <c r="K48" s="477"/>
      <c r="L48" s="477"/>
      <c r="M48" s="477"/>
      <c r="N48" s="477"/>
      <c r="O48" s="477"/>
      <c r="P48" s="477"/>
      <c r="Q48" s="477"/>
      <c r="R48" s="477"/>
      <c r="S48" s="477"/>
      <c r="T48" s="477"/>
      <c r="U48" s="477"/>
      <c r="V48" s="477"/>
      <c r="W48" s="477"/>
      <c r="X48" s="477"/>
      <c r="Y48" s="477"/>
      <c r="Z48" s="477"/>
      <c r="AA48" s="477">
        <v>1</v>
      </c>
      <c r="AB48" s="478">
        <v>2</v>
      </c>
    </row>
    <row r="49" spans="1:28" ht="20.45" customHeight="1" x14ac:dyDescent="0.25">
      <c r="A49" s="474" t="s">
        <v>132</v>
      </c>
      <c r="B49" s="475" t="s">
        <v>178</v>
      </c>
      <c r="C49" s="476"/>
      <c r="D49" s="477"/>
      <c r="E49" s="477"/>
      <c r="F49" s="477"/>
      <c r="G49" s="477"/>
      <c r="H49" s="477"/>
      <c r="I49" s="477">
        <v>2</v>
      </c>
      <c r="J49" s="477"/>
      <c r="K49" s="477"/>
      <c r="L49" s="477"/>
      <c r="M49" s="477"/>
      <c r="N49" s="477"/>
      <c r="O49" s="477"/>
      <c r="P49" s="477"/>
      <c r="Q49" s="477"/>
      <c r="R49" s="477"/>
      <c r="S49" s="477"/>
      <c r="T49" s="477"/>
      <c r="U49" s="477"/>
      <c r="V49" s="477"/>
      <c r="W49" s="477"/>
      <c r="X49" s="477"/>
      <c r="Y49" s="477"/>
      <c r="Z49" s="477"/>
      <c r="AA49" s="477">
        <v>1</v>
      </c>
      <c r="AB49" s="478">
        <v>3</v>
      </c>
    </row>
    <row r="50" spans="1:28" ht="20.45" customHeight="1" x14ac:dyDescent="0.25">
      <c r="A50" s="474" t="s">
        <v>132</v>
      </c>
      <c r="B50" s="475" t="s">
        <v>253</v>
      </c>
      <c r="C50" s="476"/>
      <c r="D50" s="477"/>
      <c r="E50" s="477"/>
      <c r="F50" s="477"/>
      <c r="G50" s="477"/>
      <c r="H50" s="477"/>
      <c r="I50" s="477">
        <v>1</v>
      </c>
      <c r="J50" s="477"/>
      <c r="K50" s="477"/>
      <c r="L50" s="477"/>
      <c r="M50" s="477"/>
      <c r="N50" s="477"/>
      <c r="O50" s="477"/>
      <c r="P50" s="477"/>
      <c r="Q50" s="477"/>
      <c r="R50" s="477"/>
      <c r="S50" s="477"/>
      <c r="T50" s="477"/>
      <c r="U50" s="477"/>
      <c r="V50" s="477"/>
      <c r="W50" s="477"/>
      <c r="X50" s="477"/>
      <c r="Y50" s="477"/>
      <c r="Z50" s="477"/>
      <c r="AA50" s="477">
        <v>1</v>
      </c>
      <c r="AB50" s="478">
        <v>2</v>
      </c>
    </row>
    <row r="51" spans="1:28" ht="20.45" customHeight="1" x14ac:dyDescent="0.25">
      <c r="A51" s="474" t="s">
        <v>132</v>
      </c>
      <c r="B51" s="475" t="s">
        <v>190</v>
      </c>
      <c r="C51" s="476"/>
      <c r="D51" s="477"/>
      <c r="E51" s="477"/>
      <c r="F51" s="477"/>
      <c r="G51" s="477"/>
      <c r="H51" s="477"/>
      <c r="I51" s="477">
        <v>2</v>
      </c>
      <c r="J51" s="477"/>
      <c r="K51" s="477"/>
      <c r="L51" s="477"/>
      <c r="M51" s="477"/>
      <c r="N51" s="477">
        <v>1</v>
      </c>
      <c r="O51" s="477"/>
      <c r="P51" s="477"/>
      <c r="Q51" s="477"/>
      <c r="R51" s="477"/>
      <c r="S51" s="477"/>
      <c r="T51" s="477"/>
      <c r="U51" s="477"/>
      <c r="V51" s="477"/>
      <c r="W51" s="477"/>
      <c r="X51" s="477"/>
      <c r="Y51" s="477"/>
      <c r="Z51" s="477"/>
      <c r="AA51" s="477"/>
      <c r="AB51" s="478">
        <v>3</v>
      </c>
    </row>
    <row r="52" spans="1:28" ht="20.45" customHeight="1" x14ac:dyDescent="0.25">
      <c r="A52" s="474" t="s">
        <v>132</v>
      </c>
      <c r="B52" s="475" t="s">
        <v>188</v>
      </c>
      <c r="C52" s="476"/>
      <c r="D52" s="477"/>
      <c r="E52" s="477"/>
      <c r="F52" s="477"/>
      <c r="G52" s="477"/>
      <c r="H52" s="477"/>
      <c r="I52" s="477">
        <v>1</v>
      </c>
      <c r="J52" s="477"/>
      <c r="K52" s="477"/>
      <c r="L52" s="477"/>
      <c r="M52" s="477"/>
      <c r="N52" s="477"/>
      <c r="O52" s="477"/>
      <c r="P52" s="477"/>
      <c r="Q52" s="477"/>
      <c r="R52" s="477"/>
      <c r="S52" s="477"/>
      <c r="T52" s="477"/>
      <c r="U52" s="477"/>
      <c r="V52" s="477"/>
      <c r="W52" s="477"/>
      <c r="X52" s="477"/>
      <c r="Y52" s="477"/>
      <c r="Z52" s="477"/>
      <c r="AA52" s="477">
        <v>1</v>
      </c>
      <c r="AB52" s="478">
        <v>2</v>
      </c>
    </row>
    <row r="53" spans="1:28" ht="20.45" customHeight="1" x14ac:dyDescent="0.25">
      <c r="A53" s="474" t="s">
        <v>132</v>
      </c>
      <c r="B53" s="475" t="s">
        <v>278</v>
      </c>
      <c r="C53" s="476"/>
      <c r="D53" s="477"/>
      <c r="E53" s="477"/>
      <c r="F53" s="477"/>
      <c r="G53" s="477"/>
      <c r="H53" s="477"/>
      <c r="I53" s="477">
        <v>1</v>
      </c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8">
        <v>1</v>
      </c>
    </row>
    <row r="54" spans="1:28" ht="20.45" customHeight="1" x14ac:dyDescent="0.25">
      <c r="A54" s="474" t="s">
        <v>132</v>
      </c>
      <c r="B54" s="475" t="s">
        <v>183</v>
      </c>
      <c r="C54" s="476"/>
      <c r="D54" s="477"/>
      <c r="E54" s="477"/>
      <c r="F54" s="477"/>
      <c r="G54" s="477"/>
      <c r="H54" s="477"/>
      <c r="I54" s="477">
        <v>1</v>
      </c>
      <c r="J54" s="477"/>
      <c r="K54" s="477"/>
      <c r="L54" s="477"/>
      <c r="M54" s="477"/>
      <c r="N54" s="477"/>
      <c r="O54" s="477"/>
      <c r="P54" s="477"/>
      <c r="Q54" s="477"/>
      <c r="R54" s="477"/>
      <c r="S54" s="477"/>
      <c r="T54" s="477"/>
      <c r="U54" s="477"/>
      <c r="V54" s="477"/>
      <c r="W54" s="477"/>
      <c r="X54" s="477"/>
      <c r="Y54" s="477"/>
      <c r="Z54" s="477"/>
      <c r="AA54" s="477"/>
      <c r="AB54" s="478">
        <v>1</v>
      </c>
    </row>
    <row r="55" spans="1:28" ht="20.45" customHeight="1" thickBot="1" x14ac:dyDescent="0.3">
      <c r="A55" s="479" t="s">
        <v>132</v>
      </c>
      <c r="B55" s="480" t="s">
        <v>187</v>
      </c>
      <c r="C55" s="481"/>
      <c r="D55" s="482"/>
      <c r="E55" s="482"/>
      <c r="F55" s="482"/>
      <c r="G55" s="482"/>
      <c r="H55" s="482"/>
      <c r="I55" s="482">
        <v>1</v>
      </c>
      <c r="J55" s="482"/>
      <c r="K55" s="482"/>
      <c r="L55" s="482"/>
      <c r="M55" s="482"/>
      <c r="N55" s="482"/>
      <c r="O55" s="482"/>
      <c r="P55" s="482"/>
      <c r="Q55" s="482"/>
      <c r="R55" s="482"/>
      <c r="S55" s="482"/>
      <c r="T55" s="482"/>
      <c r="U55" s="482"/>
      <c r="V55" s="482"/>
      <c r="W55" s="482"/>
      <c r="X55" s="482"/>
      <c r="Y55" s="482"/>
      <c r="Z55" s="482"/>
      <c r="AA55" s="482"/>
      <c r="AB55" s="483">
        <v>1</v>
      </c>
    </row>
    <row r="56" spans="1:28" s="334" customFormat="1" ht="20.45" customHeight="1" thickBot="1" x14ac:dyDescent="0.3">
      <c r="A56" s="1707" t="s">
        <v>848</v>
      </c>
      <c r="B56" s="1708"/>
      <c r="C56" s="491"/>
      <c r="D56" s="492"/>
      <c r="E56" s="492"/>
      <c r="F56" s="492"/>
      <c r="G56" s="492">
        <v>2</v>
      </c>
      <c r="H56" s="492">
        <v>1</v>
      </c>
      <c r="I56" s="492">
        <v>41</v>
      </c>
      <c r="J56" s="492"/>
      <c r="K56" s="492"/>
      <c r="L56" s="492"/>
      <c r="M56" s="492"/>
      <c r="N56" s="492">
        <v>8</v>
      </c>
      <c r="O56" s="492"/>
      <c r="P56" s="492"/>
      <c r="Q56" s="492"/>
      <c r="R56" s="492"/>
      <c r="S56" s="492">
        <v>1</v>
      </c>
      <c r="T56" s="492"/>
      <c r="U56" s="492"/>
      <c r="V56" s="492"/>
      <c r="W56" s="492">
        <v>2</v>
      </c>
      <c r="X56" s="492"/>
      <c r="Y56" s="492"/>
      <c r="Z56" s="492"/>
      <c r="AA56" s="492">
        <v>17</v>
      </c>
      <c r="AB56" s="493">
        <v>74</v>
      </c>
    </row>
    <row r="57" spans="1:28" ht="20.45" customHeight="1" x14ac:dyDescent="0.25">
      <c r="A57" s="484" t="s">
        <v>132</v>
      </c>
      <c r="B57" s="485" t="s">
        <v>274</v>
      </c>
      <c r="C57" s="471"/>
      <c r="D57" s="472"/>
      <c r="E57" s="472"/>
      <c r="F57" s="472"/>
      <c r="G57" s="472"/>
      <c r="H57" s="472"/>
      <c r="I57" s="472">
        <v>2</v>
      </c>
      <c r="J57" s="472"/>
      <c r="K57" s="472"/>
      <c r="L57" s="472"/>
      <c r="M57" s="472"/>
      <c r="N57" s="472"/>
      <c r="O57" s="472"/>
      <c r="P57" s="472"/>
      <c r="Q57" s="472"/>
      <c r="R57" s="472"/>
      <c r="S57" s="472"/>
      <c r="T57" s="472"/>
      <c r="U57" s="472"/>
      <c r="V57" s="472"/>
      <c r="W57" s="472"/>
      <c r="X57" s="472"/>
      <c r="Y57" s="472"/>
      <c r="Z57" s="472"/>
      <c r="AA57" s="472"/>
      <c r="AB57" s="473">
        <v>2</v>
      </c>
    </row>
    <row r="58" spans="1:28" ht="20.45" customHeight="1" x14ac:dyDescent="0.25">
      <c r="A58" s="474" t="s">
        <v>132</v>
      </c>
      <c r="B58" s="475" t="s">
        <v>202</v>
      </c>
      <c r="C58" s="476"/>
      <c r="D58" s="477"/>
      <c r="E58" s="477"/>
      <c r="F58" s="477"/>
      <c r="G58" s="477"/>
      <c r="H58" s="477"/>
      <c r="I58" s="477">
        <v>1</v>
      </c>
      <c r="J58" s="477"/>
      <c r="K58" s="477"/>
      <c r="L58" s="477"/>
      <c r="M58" s="477"/>
      <c r="N58" s="477"/>
      <c r="O58" s="477"/>
      <c r="P58" s="477"/>
      <c r="Q58" s="477"/>
      <c r="R58" s="477"/>
      <c r="S58" s="477"/>
      <c r="T58" s="477"/>
      <c r="U58" s="477"/>
      <c r="V58" s="477"/>
      <c r="W58" s="477"/>
      <c r="X58" s="477"/>
      <c r="Y58" s="477"/>
      <c r="Z58" s="477"/>
      <c r="AA58" s="477"/>
      <c r="AB58" s="478">
        <v>1</v>
      </c>
    </row>
    <row r="59" spans="1:28" ht="20.45" customHeight="1" x14ac:dyDescent="0.25">
      <c r="A59" s="474" t="s">
        <v>132</v>
      </c>
      <c r="B59" s="475" t="s">
        <v>192</v>
      </c>
      <c r="C59" s="476"/>
      <c r="D59" s="477"/>
      <c r="E59" s="477"/>
      <c r="F59" s="477"/>
      <c r="G59" s="477"/>
      <c r="H59" s="477"/>
      <c r="I59" s="477">
        <v>1</v>
      </c>
      <c r="J59" s="477"/>
      <c r="K59" s="477"/>
      <c r="L59" s="477"/>
      <c r="M59" s="477"/>
      <c r="N59" s="477"/>
      <c r="O59" s="477"/>
      <c r="P59" s="477"/>
      <c r="Q59" s="477"/>
      <c r="R59" s="477"/>
      <c r="S59" s="477"/>
      <c r="T59" s="477"/>
      <c r="U59" s="477"/>
      <c r="V59" s="477"/>
      <c r="W59" s="477"/>
      <c r="X59" s="477"/>
      <c r="Y59" s="477"/>
      <c r="Z59" s="477"/>
      <c r="AA59" s="477"/>
      <c r="AB59" s="478">
        <v>1</v>
      </c>
    </row>
    <row r="60" spans="1:28" ht="20.45" customHeight="1" x14ac:dyDescent="0.25">
      <c r="A60" s="474" t="s">
        <v>132</v>
      </c>
      <c r="B60" s="475" t="s">
        <v>283</v>
      </c>
      <c r="C60" s="476"/>
      <c r="D60" s="477"/>
      <c r="E60" s="477"/>
      <c r="F60" s="477"/>
      <c r="G60" s="477"/>
      <c r="H60" s="477"/>
      <c r="I60" s="477">
        <v>1</v>
      </c>
      <c r="J60" s="477"/>
      <c r="K60" s="477"/>
      <c r="L60" s="477"/>
      <c r="M60" s="477"/>
      <c r="N60" s="477"/>
      <c r="O60" s="477"/>
      <c r="P60" s="477"/>
      <c r="Q60" s="477"/>
      <c r="R60" s="477"/>
      <c r="S60" s="477"/>
      <c r="T60" s="477"/>
      <c r="U60" s="477"/>
      <c r="V60" s="477"/>
      <c r="W60" s="477"/>
      <c r="X60" s="477"/>
      <c r="Y60" s="477"/>
      <c r="Z60" s="477"/>
      <c r="AA60" s="477"/>
      <c r="AB60" s="478">
        <v>1</v>
      </c>
    </row>
    <row r="61" spans="1:28" ht="20.45" customHeight="1" x14ac:dyDescent="0.25">
      <c r="A61" s="474" t="s">
        <v>132</v>
      </c>
      <c r="B61" s="475" t="s">
        <v>193</v>
      </c>
      <c r="C61" s="476"/>
      <c r="D61" s="477"/>
      <c r="E61" s="477"/>
      <c r="F61" s="477"/>
      <c r="G61" s="477"/>
      <c r="H61" s="477"/>
      <c r="I61" s="477">
        <v>1</v>
      </c>
      <c r="J61" s="477"/>
      <c r="K61" s="477"/>
      <c r="L61" s="477"/>
      <c r="M61" s="477"/>
      <c r="N61" s="477"/>
      <c r="O61" s="477"/>
      <c r="P61" s="477"/>
      <c r="Q61" s="477"/>
      <c r="R61" s="477"/>
      <c r="S61" s="477"/>
      <c r="T61" s="477"/>
      <c r="U61" s="477"/>
      <c r="V61" s="477"/>
      <c r="W61" s="477"/>
      <c r="X61" s="477"/>
      <c r="Y61" s="477"/>
      <c r="Z61" s="477"/>
      <c r="AA61" s="477"/>
      <c r="AB61" s="478">
        <v>1</v>
      </c>
    </row>
    <row r="62" spans="1:28" ht="20.45" customHeight="1" x14ac:dyDescent="0.25">
      <c r="A62" s="474" t="s">
        <v>132</v>
      </c>
      <c r="B62" s="475" t="s">
        <v>269</v>
      </c>
      <c r="C62" s="476"/>
      <c r="D62" s="477"/>
      <c r="E62" s="477"/>
      <c r="F62" s="477"/>
      <c r="G62" s="477"/>
      <c r="H62" s="477"/>
      <c r="I62" s="477">
        <v>1</v>
      </c>
      <c r="J62" s="477"/>
      <c r="K62" s="477"/>
      <c r="L62" s="477"/>
      <c r="M62" s="477"/>
      <c r="N62" s="477"/>
      <c r="O62" s="477"/>
      <c r="P62" s="477"/>
      <c r="Q62" s="477"/>
      <c r="R62" s="477"/>
      <c r="S62" s="477"/>
      <c r="T62" s="477"/>
      <c r="U62" s="477"/>
      <c r="V62" s="477"/>
      <c r="W62" s="477"/>
      <c r="X62" s="477"/>
      <c r="Y62" s="477"/>
      <c r="Z62" s="477"/>
      <c r="AA62" s="477"/>
      <c r="AB62" s="478">
        <v>1</v>
      </c>
    </row>
    <row r="63" spans="1:28" ht="20.45" customHeight="1" x14ac:dyDescent="0.25">
      <c r="A63" s="474" t="s">
        <v>132</v>
      </c>
      <c r="B63" s="475" t="s">
        <v>218</v>
      </c>
      <c r="C63" s="476"/>
      <c r="D63" s="477"/>
      <c r="E63" s="477"/>
      <c r="F63" s="477"/>
      <c r="G63" s="477"/>
      <c r="H63" s="477"/>
      <c r="I63" s="477">
        <v>1</v>
      </c>
      <c r="J63" s="477"/>
      <c r="K63" s="477"/>
      <c r="L63" s="477"/>
      <c r="M63" s="477"/>
      <c r="N63" s="477"/>
      <c r="O63" s="477"/>
      <c r="P63" s="477"/>
      <c r="Q63" s="477"/>
      <c r="R63" s="477"/>
      <c r="S63" s="477"/>
      <c r="T63" s="477"/>
      <c r="U63" s="477"/>
      <c r="V63" s="477"/>
      <c r="W63" s="477"/>
      <c r="X63" s="477"/>
      <c r="Y63" s="477"/>
      <c r="Z63" s="477"/>
      <c r="AA63" s="477">
        <v>1</v>
      </c>
      <c r="AB63" s="478">
        <v>2</v>
      </c>
    </row>
    <row r="64" spans="1:28" ht="20.45" customHeight="1" x14ac:dyDescent="0.25">
      <c r="A64" s="474" t="s">
        <v>132</v>
      </c>
      <c r="B64" s="475" t="s">
        <v>209</v>
      </c>
      <c r="C64" s="476"/>
      <c r="D64" s="477"/>
      <c r="E64" s="477">
        <v>1</v>
      </c>
      <c r="F64" s="477"/>
      <c r="G64" s="477"/>
      <c r="H64" s="477"/>
      <c r="I64" s="477"/>
      <c r="J64" s="477"/>
      <c r="K64" s="477"/>
      <c r="L64" s="477"/>
      <c r="M64" s="477"/>
      <c r="N64" s="477"/>
      <c r="O64" s="477"/>
      <c r="P64" s="477"/>
      <c r="Q64" s="477"/>
      <c r="R64" s="477"/>
      <c r="S64" s="477"/>
      <c r="T64" s="477"/>
      <c r="U64" s="477"/>
      <c r="V64" s="477"/>
      <c r="W64" s="477"/>
      <c r="X64" s="477"/>
      <c r="Y64" s="477"/>
      <c r="Z64" s="477"/>
      <c r="AA64" s="477"/>
      <c r="AB64" s="478">
        <v>1</v>
      </c>
    </row>
    <row r="65" spans="1:28" ht="20.45" customHeight="1" x14ac:dyDescent="0.25">
      <c r="A65" s="474" t="s">
        <v>132</v>
      </c>
      <c r="B65" s="475" t="s">
        <v>212</v>
      </c>
      <c r="C65" s="476"/>
      <c r="D65" s="477"/>
      <c r="E65" s="477"/>
      <c r="F65" s="477"/>
      <c r="G65" s="477"/>
      <c r="H65" s="477"/>
      <c r="I65" s="477">
        <v>1</v>
      </c>
      <c r="J65" s="477"/>
      <c r="K65" s="477"/>
      <c r="L65" s="477"/>
      <c r="M65" s="477"/>
      <c r="N65" s="477"/>
      <c r="O65" s="477"/>
      <c r="P65" s="477"/>
      <c r="Q65" s="477"/>
      <c r="R65" s="477"/>
      <c r="S65" s="477"/>
      <c r="T65" s="477"/>
      <c r="U65" s="477"/>
      <c r="V65" s="477"/>
      <c r="W65" s="477"/>
      <c r="X65" s="477"/>
      <c r="Y65" s="477"/>
      <c r="Z65" s="477"/>
      <c r="AA65" s="477"/>
      <c r="AB65" s="478">
        <v>1</v>
      </c>
    </row>
    <row r="66" spans="1:28" ht="20.45" customHeight="1" thickBot="1" x14ac:dyDescent="0.3">
      <c r="A66" s="479" t="s">
        <v>132</v>
      </c>
      <c r="B66" s="480" t="s">
        <v>220</v>
      </c>
      <c r="C66" s="481"/>
      <c r="D66" s="482"/>
      <c r="E66" s="482"/>
      <c r="F66" s="482"/>
      <c r="G66" s="482"/>
      <c r="H66" s="482"/>
      <c r="I66" s="482">
        <v>1</v>
      </c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3">
        <v>1</v>
      </c>
    </row>
    <row r="67" spans="1:28" s="337" customFormat="1" ht="20.45" customHeight="1" thickBot="1" x14ac:dyDescent="0.3">
      <c r="A67" s="1705" t="s">
        <v>1035</v>
      </c>
      <c r="B67" s="1706"/>
      <c r="C67" s="494"/>
      <c r="D67" s="495"/>
      <c r="E67" s="495">
        <v>1</v>
      </c>
      <c r="F67" s="495"/>
      <c r="G67" s="495"/>
      <c r="H67" s="495"/>
      <c r="I67" s="495">
        <v>10</v>
      </c>
      <c r="J67" s="495"/>
      <c r="K67" s="495"/>
      <c r="L67" s="495"/>
      <c r="M67" s="495"/>
      <c r="N67" s="495"/>
      <c r="O67" s="495"/>
      <c r="P67" s="495"/>
      <c r="Q67" s="495"/>
      <c r="R67" s="495"/>
      <c r="S67" s="495"/>
      <c r="T67" s="495"/>
      <c r="U67" s="495"/>
      <c r="V67" s="495"/>
      <c r="W67" s="495"/>
      <c r="X67" s="495"/>
      <c r="Y67" s="495"/>
      <c r="Z67" s="495"/>
      <c r="AA67" s="495">
        <v>1</v>
      </c>
      <c r="AB67" s="496">
        <v>12</v>
      </c>
    </row>
    <row r="68" spans="1:28" ht="20.45" customHeight="1" x14ac:dyDescent="0.25">
      <c r="A68" s="484" t="s">
        <v>132</v>
      </c>
      <c r="B68" s="485" t="s">
        <v>286</v>
      </c>
      <c r="C68" s="471"/>
      <c r="D68" s="472"/>
      <c r="E68" s="472"/>
      <c r="F68" s="472"/>
      <c r="G68" s="472"/>
      <c r="H68" s="472"/>
      <c r="I68" s="472">
        <v>2</v>
      </c>
      <c r="J68" s="472"/>
      <c r="K68" s="472"/>
      <c r="L68" s="472"/>
      <c r="M68" s="472"/>
      <c r="N68" s="472"/>
      <c r="O68" s="472"/>
      <c r="P68" s="472"/>
      <c r="Q68" s="472"/>
      <c r="R68" s="472"/>
      <c r="S68" s="472"/>
      <c r="T68" s="472"/>
      <c r="U68" s="472"/>
      <c r="V68" s="472">
        <v>1</v>
      </c>
      <c r="W68" s="472"/>
      <c r="X68" s="472"/>
      <c r="Y68" s="472"/>
      <c r="Z68" s="472"/>
      <c r="AA68" s="472">
        <v>1</v>
      </c>
      <c r="AB68" s="473">
        <v>4</v>
      </c>
    </row>
    <row r="69" spans="1:28" ht="20.45" customHeight="1" x14ac:dyDescent="0.25">
      <c r="A69" s="474" t="s">
        <v>132</v>
      </c>
      <c r="B69" s="475" t="s">
        <v>346</v>
      </c>
      <c r="C69" s="476"/>
      <c r="D69" s="477"/>
      <c r="E69" s="477"/>
      <c r="F69" s="477"/>
      <c r="G69" s="477"/>
      <c r="H69" s="477"/>
      <c r="I69" s="477">
        <v>1</v>
      </c>
      <c r="J69" s="477"/>
      <c r="K69" s="477"/>
      <c r="L69" s="477"/>
      <c r="M69" s="477"/>
      <c r="N69" s="477"/>
      <c r="O69" s="477"/>
      <c r="P69" s="477"/>
      <c r="Q69" s="477"/>
      <c r="R69" s="477"/>
      <c r="S69" s="477"/>
      <c r="T69" s="477"/>
      <c r="U69" s="477"/>
      <c r="V69" s="477"/>
      <c r="W69" s="477"/>
      <c r="X69" s="477"/>
      <c r="Y69" s="477"/>
      <c r="Z69" s="477"/>
      <c r="AA69" s="477"/>
      <c r="AB69" s="478">
        <v>1</v>
      </c>
    </row>
    <row r="70" spans="1:28" ht="20.45" customHeight="1" x14ac:dyDescent="0.25">
      <c r="A70" s="474" t="s">
        <v>132</v>
      </c>
      <c r="B70" s="475" t="s">
        <v>320</v>
      </c>
      <c r="C70" s="476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>
        <v>1</v>
      </c>
      <c r="AB70" s="478">
        <v>1</v>
      </c>
    </row>
    <row r="71" spans="1:28" ht="20.45" customHeight="1" x14ac:dyDescent="0.25">
      <c r="A71" s="474" t="s">
        <v>132</v>
      </c>
      <c r="B71" s="475" t="s">
        <v>290</v>
      </c>
      <c r="C71" s="476"/>
      <c r="D71" s="477"/>
      <c r="E71" s="477"/>
      <c r="F71" s="477"/>
      <c r="G71" s="477"/>
      <c r="H71" s="477"/>
      <c r="I71" s="477">
        <v>1</v>
      </c>
      <c r="J71" s="477"/>
      <c r="K71" s="477"/>
      <c r="L71" s="477"/>
      <c r="M71" s="477"/>
      <c r="N71" s="477"/>
      <c r="O71" s="477"/>
      <c r="P71" s="477"/>
      <c r="Q71" s="477"/>
      <c r="R71" s="477"/>
      <c r="S71" s="477"/>
      <c r="T71" s="477"/>
      <c r="U71" s="477"/>
      <c r="V71" s="477"/>
      <c r="W71" s="477"/>
      <c r="X71" s="477"/>
      <c r="Y71" s="477"/>
      <c r="Z71" s="477"/>
      <c r="AA71" s="477">
        <v>1</v>
      </c>
      <c r="AB71" s="478">
        <v>2</v>
      </c>
    </row>
    <row r="72" spans="1:28" ht="20.45" customHeight="1" x14ac:dyDescent="0.25">
      <c r="A72" s="474" t="s">
        <v>132</v>
      </c>
      <c r="B72" s="475" t="s">
        <v>287</v>
      </c>
      <c r="C72" s="476"/>
      <c r="D72" s="477"/>
      <c r="E72" s="477">
        <v>1</v>
      </c>
      <c r="F72" s="477"/>
      <c r="G72" s="477"/>
      <c r="H72" s="477"/>
      <c r="I72" s="477">
        <v>3</v>
      </c>
      <c r="J72" s="477"/>
      <c r="K72" s="477"/>
      <c r="L72" s="477"/>
      <c r="M72" s="477"/>
      <c r="N72" s="477"/>
      <c r="O72" s="477"/>
      <c r="P72" s="477"/>
      <c r="Q72" s="477"/>
      <c r="R72" s="477"/>
      <c r="S72" s="477"/>
      <c r="T72" s="477"/>
      <c r="U72" s="477"/>
      <c r="V72" s="477"/>
      <c r="W72" s="477"/>
      <c r="X72" s="477"/>
      <c r="Y72" s="477"/>
      <c r="Z72" s="477"/>
      <c r="AA72" s="477"/>
      <c r="AB72" s="478">
        <v>4</v>
      </c>
    </row>
    <row r="73" spans="1:28" ht="20.45" customHeight="1" x14ac:dyDescent="0.25">
      <c r="A73" s="474" t="s">
        <v>132</v>
      </c>
      <c r="B73" s="475" t="s">
        <v>311</v>
      </c>
      <c r="C73" s="476"/>
      <c r="D73" s="477"/>
      <c r="E73" s="477"/>
      <c r="F73" s="477"/>
      <c r="G73" s="477"/>
      <c r="H73" s="477"/>
      <c r="I73" s="477">
        <v>1</v>
      </c>
      <c r="J73" s="477"/>
      <c r="K73" s="477"/>
      <c r="L73" s="477"/>
      <c r="M73" s="477"/>
      <c r="N73" s="477">
        <v>1</v>
      </c>
      <c r="O73" s="477"/>
      <c r="P73" s="477"/>
      <c r="Q73" s="477"/>
      <c r="R73" s="477"/>
      <c r="S73" s="477"/>
      <c r="T73" s="477"/>
      <c r="U73" s="477"/>
      <c r="V73" s="477"/>
      <c r="W73" s="477"/>
      <c r="X73" s="477"/>
      <c r="Y73" s="477"/>
      <c r="Z73" s="477"/>
      <c r="AA73" s="477"/>
      <c r="AB73" s="478">
        <v>2</v>
      </c>
    </row>
    <row r="74" spans="1:28" ht="20.45" customHeight="1" x14ac:dyDescent="0.25">
      <c r="A74" s="474" t="s">
        <v>132</v>
      </c>
      <c r="B74" s="475" t="s">
        <v>288</v>
      </c>
      <c r="C74" s="476"/>
      <c r="D74" s="477"/>
      <c r="E74" s="477"/>
      <c r="F74" s="477"/>
      <c r="G74" s="477"/>
      <c r="H74" s="477"/>
      <c r="I74" s="477">
        <v>2</v>
      </c>
      <c r="J74" s="477"/>
      <c r="K74" s="477"/>
      <c r="L74" s="477"/>
      <c r="M74" s="477"/>
      <c r="N74" s="477"/>
      <c r="O74" s="477"/>
      <c r="P74" s="477"/>
      <c r="Q74" s="477"/>
      <c r="R74" s="477"/>
      <c r="S74" s="477"/>
      <c r="T74" s="477"/>
      <c r="U74" s="477"/>
      <c r="V74" s="477"/>
      <c r="W74" s="477"/>
      <c r="X74" s="477"/>
      <c r="Y74" s="477"/>
      <c r="Z74" s="477"/>
      <c r="AA74" s="477">
        <v>1</v>
      </c>
      <c r="AB74" s="478">
        <v>3</v>
      </c>
    </row>
    <row r="75" spans="1:28" ht="20.45" customHeight="1" x14ac:dyDescent="0.25">
      <c r="A75" s="474" t="s">
        <v>132</v>
      </c>
      <c r="B75" s="475" t="s">
        <v>138</v>
      </c>
      <c r="C75" s="476"/>
      <c r="D75" s="477"/>
      <c r="E75" s="477"/>
      <c r="F75" s="477"/>
      <c r="G75" s="477"/>
      <c r="H75" s="477"/>
      <c r="I75" s="477">
        <v>1</v>
      </c>
      <c r="J75" s="477"/>
      <c r="K75" s="477"/>
      <c r="L75" s="477"/>
      <c r="M75" s="477"/>
      <c r="N75" s="477"/>
      <c r="O75" s="477"/>
      <c r="P75" s="477"/>
      <c r="Q75" s="477"/>
      <c r="R75" s="477"/>
      <c r="S75" s="477"/>
      <c r="T75" s="477"/>
      <c r="U75" s="477"/>
      <c r="V75" s="477"/>
      <c r="W75" s="477"/>
      <c r="X75" s="477"/>
      <c r="Y75" s="477"/>
      <c r="Z75" s="477"/>
      <c r="AA75" s="477">
        <v>1</v>
      </c>
      <c r="AB75" s="478">
        <v>2</v>
      </c>
    </row>
    <row r="76" spans="1:28" ht="20.45" customHeight="1" x14ac:dyDescent="0.25">
      <c r="A76" s="474" t="s">
        <v>132</v>
      </c>
      <c r="B76" s="475" t="s">
        <v>316</v>
      </c>
      <c r="C76" s="476"/>
      <c r="D76" s="477"/>
      <c r="E76" s="477"/>
      <c r="F76" s="477"/>
      <c r="G76" s="477"/>
      <c r="H76" s="477"/>
      <c r="I76" s="477">
        <v>1</v>
      </c>
      <c r="J76" s="477"/>
      <c r="K76" s="477"/>
      <c r="L76" s="477"/>
      <c r="M76" s="477"/>
      <c r="N76" s="477">
        <v>1</v>
      </c>
      <c r="O76" s="477"/>
      <c r="P76" s="477"/>
      <c r="Q76" s="477"/>
      <c r="R76" s="477"/>
      <c r="S76" s="477"/>
      <c r="T76" s="477"/>
      <c r="U76" s="477"/>
      <c r="V76" s="477"/>
      <c r="W76" s="477"/>
      <c r="X76" s="477"/>
      <c r="Y76" s="477"/>
      <c r="Z76" s="477"/>
      <c r="AA76" s="477"/>
      <c r="AB76" s="478">
        <v>2</v>
      </c>
    </row>
    <row r="77" spans="1:28" ht="20.45" customHeight="1" x14ac:dyDescent="0.25">
      <c r="A77" s="474" t="s">
        <v>132</v>
      </c>
      <c r="B77" s="475" t="s">
        <v>284</v>
      </c>
      <c r="C77" s="476"/>
      <c r="D77" s="477"/>
      <c r="E77" s="477"/>
      <c r="F77" s="477"/>
      <c r="G77" s="477"/>
      <c r="H77" s="477"/>
      <c r="I77" s="477">
        <v>1</v>
      </c>
      <c r="J77" s="477"/>
      <c r="K77" s="477"/>
      <c r="L77" s="477"/>
      <c r="M77" s="477"/>
      <c r="N77" s="477">
        <v>1</v>
      </c>
      <c r="O77" s="477"/>
      <c r="P77" s="477"/>
      <c r="Q77" s="477"/>
      <c r="R77" s="477"/>
      <c r="S77" s="477"/>
      <c r="T77" s="477"/>
      <c r="U77" s="477"/>
      <c r="V77" s="477"/>
      <c r="W77" s="477"/>
      <c r="X77" s="477"/>
      <c r="Y77" s="477"/>
      <c r="Z77" s="477"/>
      <c r="AA77" s="477"/>
      <c r="AB77" s="478">
        <v>2</v>
      </c>
    </row>
    <row r="78" spans="1:28" ht="20.45" customHeight="1" x14ac:dyDescent="0.25">
      <c r="A78" s="474" t="s">
        <v>132</v>
      </c>
      <c r="B78" s="475" t="s">
        <v>285</v>
      </c>
      <c r="C78" s="476"/>
      <c r="D78" s="477"/>
      <c r="E78" s="477"/>
      <c r="F78" s="477"/>
      <c r="G78" s="477"/>
      <c r="H78" s="477"/>
      <c r="I78" s="477">
        <v>3</v>
      </c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8">
        <v>3</v>
      </c>
    </row>
    <row r="79" spans="1:28" ht="20.45" customHeight="1" x14ac:dyDescent="0.25">
      <c r="A79" s="474" t="s">
        <v>132</v>
      </c>
      <c r="B79" s="475" t="s">
        <v>317</v>
      </c>
      <c r="C79" s="476"/>
      <c r="D79" s="477"/>
      <c r="E79" s="477"/>
      <c r="F79" s="477"/>
      <c r="G79" s="477"/>
      <c r="H79" s="477"/>
      <c r="I79" s="477">
        <v>2</v>
      </c>
      <c r="J79" s="477"/>
      <c r="K79" s="477"/>
      <c r="L79" s="477"/>
      <c r="M79" s="477"/>
      <c r="N79" s="477"/>
      <c r="O79" s="477"/>
      <c r="P79" s="477"/>
      <c r="Q79" s="477"/>
      <c r="R79" s="477"/>
      <c r="S79" s="477"/>
      <c r="T79" s="477"/>
      <c r="U79" s="477"/>
      <c r="V79" s="477"/>
      <c r="W79" s="477"/>
      <c r="X79" s="477"/>
      <c r="Y79" s="477"/>
      <c r="Z79" s="477"/>
      <c r="AA79" s="477">
        <v>1</v>
      </c>
      <c r="AB79" s="478">
        <v>3</v>
      </c>
    </row>
    <row r="80" spans="1:28" ht="20.45" customHeight="1" x14ac:dyDescent="0.25">
      <c r="A80" s="474" t="s">
        <v>132</v>
      </c>
      <c r="B80" s="475" t="s">
        <v>306</v>
      </c>
      <c r="C80" s="476"/>
      <c r="D80" s="477"/>
      <c r="E80" s="477"/>
      <c r="F80" s="477"/>
      <c r="G80" s="477"/>
      <c r="H80" s="477"/>
      <c r="I80" s="477">
        <v>2</v>
      </c>
      <c r="J80" s="477"/>
      <c r="K80" s="477"/>
      <c r="L80" s="477"/>
      <c r="M80" s="477"/>
      <c r="N80" s="477"/>
      <c r="O80" s="477"/>
      <c r="P80" s="477"/>
      <c r="Q80" s="477"/>
      <c r="R80" s="477"/>
      <c r="S80" s="477"/>
      <c r="T80" s="477"/>
      <c r="U80" s="477"/>
      <c r="V80" s="477"/>
      <c r="W80" s="477">
        <v>1</v>
      </c>
      <c r="X80" s="477"/>
      <c r="Y80" s="477"/>
      <c r="Z80" s="477"/>
      <c r="AA80" s="477">
        <v>1</v>
      </c>
      <c r="AB80" s="478">
        <v>4</v>
      </c>
    </row>
    <row r="81" spans="1:28" ht="20.45" customHeight="1" x14ac:dyDescent="0.25">
      <c r="A81" s="474" t="s">
        <v>132</v>
      </c>
      <c r="B81" s="475" t="s">
        <v>343</v>
      </c>
      <c r="C81" s="476"/>
      <c r="D81" s="477"/>
      <c r="E81" s="477"/>
      <c r="F81" s="477"/>
      <c r="G81" s="477"/>
      <c r="H81" s="477"/>
      <c r="I81" s="477">
        <v>1</v>
      </c>
      <c r="J81" s="477"/>
      <c r="K81" s="477"/>
      <c r="L81" s="477"/>
      <c r="M81" s="477"/>
      <c r="N81" s="477">
        <v>1</v>
      </c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8">
        <v>2</v>
      </c>
    </row>
    <row r="82" spans="1:28" ht="20.45" customHeight="1" x14ac:dyDescent="0.25">
      <c r="A82" s="474" t="s">
        <v>132</v>
      </c>
      <c r="B82" s="475" t="s">
        <v>312</v>
      </c>
      <c r="C82" s="476"/>
      <c r="D82" s="477"/>
      <c r="E82" s="477"/>
      <c r="F82" s="477"/>
      <c r="G82" s="477"/>
      <c r="H82" s="477"/>
      <c r="I82" s="477">
        <v>1</v>
      </c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8">
        <v>1</v>
      </c>
    </row>
    <row r="83" spans="1:28" ht="20.45" customHeight="1" x14ac:dyDescent="0.25">
      <c r="A83" s="474" t="s">
        <v>132</v>
      </c>
      <c r="B83" s="475" t="s">
        <v>318</v>
      </c>
      <c r="C83" s="476"/>
      <c r="D83" s="477"/>
      <c r="E83" s="477"/>
      <c r="F83" s="477"/>
      <c r="G83" s="477"/>
      <c r="H83" s="477"/>
      <c r="I83" s="477">
        <v>2</v>
      </c>
      <c r="J83" s="477"/>
      <c r="K83" s="477"/>
      <c r="L83" s="477"/>
      <c r="M83" s="477"/>
      <c r="N83" s="477"/>
      <c r="O83" s="477"/>
      <c r="P83" s="477"/>
      <c r="Q83" s="477"/>
      <c r="R83" s="477"/>
      <c r="S83" s="477"/>
      <c r="T83" s="477"/>
      <c r="U83" s="477"/>
      <c r="V83" s="477"/>
      <c r="W83" s="477"/>
      <c r="X83" s="477"/>
      <c r="Y83" s="477"/>
      <c r="Z83" s="477"/>
      <c r="AA83" s="477">
        <v>1</v>
      </c>
      <c r="AB83" s="478">
        <v>3</v>
      </c>
    </row>
    <row r="84" spans="1:28" ht="20.45" customHeight="1" x14ac:dyDescent="0.25">
      <c r="A84" s="474" t="s">
        <v>132</v>
      </c>
      <c r="B84" s="475" t="s">
        <v>141</v>
      </c>
      <c r="C84" s="476"/>
      <c r="D84" s="477"/>
      <c r="E84" s="477"/>
      <c r="F84" s="477"/>
      <c r="G84" s="477"/>
      <c r="H84" s="477"/>
      <c r="I84" s="477">
        <v>1</v>
      </c>
      <c r="J84" s="477"/>
      <c r="K84" s="477"/>
      <c r="L84" s="477"/>
      <c r="M84" s="477"/>
      <c r="N84" s="477">
        <v>1</v>
      </c>
      <c r="O84" s="477"/>
      <c r="P84" s="477"/>
      <c r="Q84" s="477"/>
      <c r="R84" s="477"/>
      <c r="S84" s="477"/>
      <c r="T84" s="477"/>
      <c r="U84" s="477"/>
      <c r="V84" s="477"/>
      <c r="W84" s="477"/>
      <c r="X84" s="477"/>
      <c r="Y84" s="477"/>
      <c r="Z84" s="477"/>
      <c r="AA84" s="477"/>
      <c r="AB84" s="478">
        <v>2</v>
      </c>
    </row>
    <row r="85" spans="1:28" ht="20.45" customHeight="1" x14ac:dyDescent="0.25">
      <c r="A85" s="474" t="s">
        <v>132</v>
      </c>
      <c r="B85" s="475" t="s">
        <v>315</v>
      </c>
      <c r="C85" s="476"/>
      <c r="D85" s="477"/>
      <c r="E85" s="477"/>
      <c r="F85" s="477"/>
      <c r="G85" s="477"/>
      <c r="H85" s="477"/>
      <c r="I85" s="477">
        <v>1</v>
      </c>
      <c r="J85" s="477"/>
      <c r="K85" s="477"/>
      <c r="L85" s="477"/>
      <c r="M85" s="477"/>
      <c r="N85" s="477"/>
      <c r="O85" s="477"/>
      <c r="P85" s="477"/>
      <c r="Q85" s="477"/>
      <c r="R85" s="477"/>
      <c r="S85" s="477"/>
      <c r="T85" s="477"/>
      <c r="U85" s="477"/>
      <c r="V85" s="477"/>
      <c r="W85" s="477"/>
      <c r="X85" s="477"/>
      <c r="Y85" s="477"/>
      <c r="Z85" s="477"/>
      <c r="AA85" s="477"/>
      <c r="AB85" s="478">
        <v>1</v>
      </c>
    </row>
    <row r="86" spans="1:28" ht="20.45" customHeight="1" x14ac:dyDescent="0.25">
      <c r="A86" s="474" t="s">
        <v>132</v>
      </c>
      <c r="B86" s="475" t="s">
        <v>289</v>
      </c>
      <c r="C86" s="476"/>
      <c r="D86" s="477"/>
      <c r="E86" s="477"/>
      <c r="F86" s="477"/>
      <c r="G86" s="477"/>
      <c r="H86" s="477"/>
      <c r="I86" s="477">
        <v>2</v>
      </c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>
        <v>1</v>
      </c>
      <c r="AB86" s="478">
        <v>3</v>
      </c>
    </row>
    <row r="87" spans="1:28" ht="20.45" customHeight="1" x14ac:dyDescent="0.25">
      <c r="A87" s="474" t="s">
        <v>132</v>
      </c>
      <c r="B87" s="475" t="s">
        <v>139</v>
      </c>
      <c r="C87" s="476"/>
      <c r="D87" s="477"/>
      <c r="E87" s="477"/>
      <c r="F87" s="477"/>
      <c r="G87" s="477"/>
      <c r="H87" s="477"/>
      <c r="I87" s="477">
        <v>1</v>
      </c>
      <c r="J87" s="477"/>
      <c r="K87" s="477"/>
      <c r="L87" s="477"/>
      <c r="M87" s="477"/>
      <c r="N87" s="477">
        <v>1</v>
      </c>
      <c r="O87" s="477"/>
      <c r="P87" s="477"/>
      <c r="Q87" s="477"/>
      <c r="R87" s="477"/>
      <c r="S87" s="477"/>
      <c r="T87" s="477"/>
      <c r="U87" s="477"/>
      <c r="V87" s="477"/>
      <c r="W87" s="477"/>
      <c r="X87" s="477"/>
      <c r="Y87" s="477"/>
      <c r="Z87" s="477"/>
      <c r="AA87" s="477"/>
      <c r="AB87" s="478">
        <v>2</v>
      </c>
    </row>
    <row r="88" spans="1:28" ht="20.45" customHeight="1" x14ac:dyDescent="0.25">
      <c r="A88" s="474" t="s">
        <v>132</v>
      </c>
      <c r="B88" s="475" t="s">
        <v>344</v>
      </c>
      <c r="C88" s="476"/>
      <c r="D88" s="477"/>
      <c r="E88" s="477"/>
      <c r="F88" s="477"/>
      <c r="G88" s="477"/>
      <c r="H88" s="477"/>
      <c r="I88" s="477">
        <v>1</v>
      </c>
      <c r="J88" s="477"/>
      <c r="K88" s="477"/>
      <c r="L88" s="477"/>
      <c r="M88" s="477"/>
      <c r="N88" s="477"/>
      <c r="O88" s="477"/>
      <c r="P88" s="477"/>
      <c r="Q88" s="477"/>
      <c r="R88" s="477"/>
      <c r="S88" s="477"/>
      <c r="T88" s="477"/>
      <c r="U88" s="477"/>
      <c r="V88" s="477"/>
      <c r="W88" s="477"/>
      <c r="X88" s="477"/>
      <c r="Y88" s="477"/>
      <c r="Z88" s="477"/>
      <c r="AA88" s="477">
        <v>1</v>
      </c>
      <c r="AB88" s="478">
        <v>2</v>
      </c>
    </row>
    <row r="89" spans="1:28" ht="20.45" customHeight="1" x14ac:dyDescent="0.25">
      <c r="A89" s="474" t="s">
        <v>132</v>
      </c>
      <c r="B89" s="475" t="s">
        <v>142</v>
      </c>
      <c r="C89" s="476"/>
      <c r="D89" s="477"/>
      <c r="E89" s="477"/>
      <c r="F89" s="477"/>
      <c r="G89" s="477"/>
      <c r="H89" s="477"/>
      <c r="I89" s="477">
        <v>2</v>
      </c>
      <c r="J89" s="477"/>
      <c r="K89" s="477"/>
      <c r="L89" s="477"/>
      <c r="M89" s="477"/>
      <c r="N89" s="477"/>
      <c r="O89" s="477"/>
      <c r="P89" s="477"/>
      <c r="Q89" s="477"/>
      <c r="R89" s="477"/>
      <c r="S89" s="477"/>
      <c r="T89" s="477"/>
      <c r="U89" s="477"/>
      <c r="V89" s="477"/>
      <c r="W89" s="477"/>
      <c r="X89" s="477"/>
      <c r="Y89" s="477"/>
      <c r="Z89" s="477"/>
      <c r="AA89" s="477"/>
      <c r="AB89" s="478">
        <v>2</v>
      </c>
    </row>
    <row r="90" spans="1:28" ht="20.45" customHeight="1" x14ac:dyDescent="0.25">
      <c r="A90" s="474" t="s">
        <v>132</v>
      </c>
      <c r="B90" s="475" t="s">
        <v>140</v>
      </c>
      <c r="C90" s="476"/>
      <c r="D90" s="477"/>
      <c r="E90" s="477"/>
      <c r="F90" s="477"/>
      <c r="G90" s="477"/>
      <c r="H90" s="477"/>
      <c r="I90" s="477">
        <v>1</v>
      </c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8">
        <v>1</v>
      </c>
    </row>
    <row r="91" spans="1:28" ht="20.45" customHeight="1" x14ac:dyDescent="0.25">
      <c r="A91" s="474" t="s">
        <v>132</v>
      </c>
      <c r="B91" s="475" t="s">
        <v>348</v>
      </c>
      <c r="C91" s="476"/>
      <c r="D91" s="477"/>
      <c r="E91" s="477"/>
      <c r="F91" s="477"/>
      <c r="G91" s="477"/>
      <c r="H91" s="477">
        <v>1</v>
      </c>
      <c r="I91" s="477"/>
      <c r="J91" s="477"/>
      <c r="K91" s="477"/>
      <c r="L91" s="477"/>
      <c r="M91" s="477"/>
      <c r="N91" s="477"/>
      <c r="O91" s="477"/>
      <c r="P91" s="477"/>
      <c r="Q91" s="477"/>
      <c r="R91" s="477"/>
      <c r="S91" s="477"/>
      <c r="T91" s="477"/>
      <c r="U91" s="477"/>
      <c r="V91" s="477">
        <v>1</v>
      </c>
      <c r="W91" s="477"/>
      <c r="X91" s="477"/>
      <c r="Y91" s="477"/>
      <c r="Z91" s="477"/>
      <c r="AA91" s="477">
        <v>1</v>
      </c>
      <c r="AB91" s="478">
        <v>3</v>
      </c>
    </row>
    <row r="92" spans="1:28" ht="20.45" customHeight="1" thickBot="1" x14ac:dyDescent="0.3">
      <c r="A92" s="479" t="s">
        <v>132</v>
      </c>
      <c r="B92" s="480" t="s">
        <v>291</v>
      </c>
      <c r="C92" s="481"/>
      <c r="D92" s="482"/>
      <c r="E92" s="482"/>
      <c r="F92" s="482"/>
      <c r="G92" s="482">
        <v>1</v>
      </c>
      <c r="H92" s="482"/>
      <c r="I92" s="482">
        <v>1</v>
      </c>
      <c r="J92" s="482"/>
      <c r="K92" s="482"/>
      <c r="L92" s="482"/>
      <c r="M92" s="482"/>
      <c r="N92" s="482">
        <v>1</v>
      </c>
      <c r="O92" s="482"/>
      <c r="P92" s="482"/>
      <c r="Q92" s="482"/>
      <c r="R92" s="482"/>
      <c r="S92" s="482"/>
      <c r="T92" s="482"/>
      <c r="U92" s="482"/>
      <c r="V92" s="482"/>
      <c r="W92" s="482"/>
      <c r="X92" s="482"/>
      <c r="Y92" s="482"/>
      <c r="Z92" s="482"/>
      <c r="AA92" s="482"/>
      <c r="AB92" s="483">
        <v>3</v>
      </c>
    </row>
    <row r="93" spans="1:28" s="334" customFormat="1" ht="20.45" customHeight="1" thickBot="1" x14ac:dyDescent="0.3">
      <c r="A93" s="1707" t="s">
        <v>849</v>
      </c>
      <c r="B93" s="1708"/>
      <c r="C93" s="491"/>
      <c r="D93" s="492"/>
      <c r="E93" s="492">
        <v>1</v>
      </c>
      <c r="F93" s="492"/>
      <c r="G93" s="492">
        <v>1</v>
      </c>
      <c r="H93" s="492">
        <v>1</v>
      </c>
      <c r="I93" s="492">
        <v>34</v>
      </c>
      <c r="J93" s="492"/>
      <c r="K93" s="492"/>
      <c r="L93" s="492"/>
      <c r="M93" s="492"/>
      <c r="N93" s="492">
        <v>7</v>
      </c>
      <c r="O93" s="492"/>
      <c r="P93" s="492"/>
      <c r="Q93" s="492"/>
      <c r="R93" s="492"/>
      <c r="S93" s="492"/>
      <c r="T93" s="492"/>
      <c r="U93" s="492"/>
      <c r="V93" s="492">
        <v>2</v>
      </c>
      <c r="W93" s="492">
        <v>1</v>
      </c>
      <c r="X93" s="492"/>
      <c r="Y93" s="492"/>
      <c r="Z93" s="492"/>
      <c r="AA93" s="492">
        <v>11</v>
      </c>
      <c r="AB93" s="493">
        <v>58</v>
      </c>
    </row>
    <row r="94" spans="1:28" ht="20.45" customHeight="1" x14ac:dyDescent="0.25">
      <c r="A94" s="484" t="s">
        <v>132</v>
      </c>
      <c r="B94" s="485" t="s">
        <v>305</v>
      </c>
      <c r="C94" s="471"/>
      <c r="D94" s="472"/>
      <c r="E94" s="472"/>
      <c r="F94" s="472"/>
      <c r="G94" s="472"/>
      <c r="H94" s="472"/>
      <c r="I94" s="472">
        <v>1</v>
      </c>
      <c r="J94" s="472"/>
      <c r="K94" s="472"/>
      <c r="L94" s="472"/>
      <c r="M94" s="472"/>
      <c r="N94" s="472"/>
      <c r="O94" s="472"/>
      <c r="P94" s="472"/>
      <c r="Q94" s="472"/>
      <c r="R94" s="472"/>
      <c r="S94" s="472"/>
      <c r="T94" s="472"/>
      <c r="U94" s="472"/>
      <c r="V94" s="472"/>
      <c r="W94" s="472"/>
      <c r="X94" s="472"/>
      <c r="Y94" s="472"/>
      <c r="Z94" s="472"/>
      <c r="AA94" s="472"/>
      <c r="AB94" s="473">
        <v>1</v>
      </c>
    </row>
    <row r="95" spans="1:28" ht="20.45" customHeight="1" x14ac:dyDescent="0.25">
      <c r="A95" s="474" t="s">
        <v>132</v>
      </c>
      <c r="B95" s="475" t="s">
        <v>299</v>
      </c>
      <c r="C95" s="476"/>
      <c r="D95" s="477"/>
      <c r="E95" s="477"/>
      <c r="F95" s="477"/>
      <c r="G95" s="477"/>
      <c r="H95" s="477"/>
      <c r="I95" s="477">
        <v>1</v>
      </c>
      <c r="J95" s="477"/>
      <c r="K95" s="477"/>
      <c r="L95" s="477"/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/>
      <c r="Y95" s="477"/>
      <c r="Z95" s="477"/>
      <c r="AA95" s="477"/>
      <c r="AB95" s="478">
        <v>1</v>
      </c>
    </row>
    <row r="96" spans="1:28" ht="20.45" customHeight="1" x14ac:dyDescent="0.25">
      <c r="A96" s="474" t="s">
        <v>132</v>
      </c>
      <c r="B96" s="475" t="s">
        <v>298</v>
      </c>
      <c r="C96" s="476"/>
      <c r="D96" s="477"/>
      <c r="E96" s="477"/>
      <c r="F96" s="477"/>
      <c r="G96" s="477"/>
      <c r="H96" s="477"/>
      <c r="I96" s="477"/>
      <c r="J96" s="477"/>
      <c r="K96" s="477"/>
      <c r="L96" s="477"/>
      <c r="M96" s="477"/>
      <c r="N96" s="477"/>
      <c r="O96" s="477"/>
      <c r="P96" s="477"/>
      <c r="Q96" s="477"/>
      <c r="R96" s="477"/>
      <c r="S96" s="477"/>
      <c r="T96" s="477"/>
      <c r="U96" s="477"/>
      <c r="V96" s="477"/>
      <c r="W96" s="477"/>
      <c r="X96" s="477"/>
      <c r="Y96" s="477"/>
      <c r="Z96" s="477"/>
      <c r="AA96" s="477">
        <v>1</v>
      </c>
      <c r="AB96" s="478">
        <v>1</v>
      </c>
    </row>
    <row r="97" spans="1:28" ht="20.45" customHeight="1" x14ac:dyDescent="0.25">
      <c r="A97" s="474" t="s">
        <v>132</v>
      </c>
      <c r="B97" s="475" t="s">
        <v>304</v>
      </c>
      <c r="C97" s="476"/>
      <c r="D97" s="477"/>
      <c r="E97" s="477"/>
      <c r="F97" s="477"/>
      <c r="G97" s="477"/>
      <c r="H97" s="477"/>
      <c r="I97" s="477">
        <v>1</v>
      </c>
      <c r="J97" s="477"/>
      <c r="K97" s="477"/>
      <c r="L97" s="477"/>
      <c r="M97" s="477"/>
      <c r="N97" s="477"/>
      <c r="O97" s="477"/>
      <c r="P97" s="477"/>
      <c r="Q97" s="477"/>
      <c r="R97" s="477"/>
      <c r="S97" s="477"/>
      <c r="T97" s="477"/>
      <c r="U97" s="477"/>
      <c r="V97" s="477"/>
      <c r="W97" s="477"/>
      <c r="X97" s="477"/>
      <c r="Y97" s="477"/>
      <c r="Z97" s="477"/>
      <c r="AA97" s="477"/>
      <c r="AB97" s="478">
        <v>1</v>
      </c>
    </row>
    <row r="98" spans="1:28" ht="20.45" customHeight="1" x14ac:dyDescent="0.25">
      <c r="A98" s="474" t="s">
        <v>132</v>
      </c>
      <c r="B98" s="475" t="s">
        <v>333</v>
      </c>
      <c r="C98" s="476"/>
      <c r="D98" s="477"/>
      <c r="E98" s="477"/>
      <c r="F98" s="477"/>
      <c r="G98" s="477"/>
      <c r="H98" s="477"/>
      <c r="I98" s="477">
        <v>1</v>
      </c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>
        <v>1</v>
      </c>
      <c r="AB98" s="478">
        <v>2</v>
      </c>
    </row>
    <row r="99" spans="1:28" ht="20.45" customHeight="1" x14ac:dyDescent="0.25">
      <c r="A99" s="474" t="s">
        <v>132</v>
      </c>
      <c r="B99" s="475" t="s">
        <v>293</v>
      </c>
      <c r="C99" s="476"/>
      <c r="D99" s="477"/>
      <c r="E99" s="477"/>
      <c r="F99" s="477"/>
      <c r="G99" s="477"/>
      <c r="H99" s="477"/>
      <c r="I99" s="477"/>
      <c r="J99" s="477"/>
      <c r="K99" s="477"/>
      <c r="L99" s="477"/>
      <c r="M99" s="477"/>
      <c r="N99" s="477">
        <v>1</v>
      </c>
      <c r="O99" s="477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  <c r="AB99" s="478">
        <v>1</v>
      </c>
    </row>
    <row r="100" spans="1:28" ht="20.45" customHeight="1" x14ac:dyDescent="0.25">
      <c r="A100" s="474" t="s">
        <v>132</v>
      </c>
      <c r="B100" s="475" t="s">
        <v>303</v>
      </c>
      <c r="C100" s="476"/>
      <c r="D100" s="477"/>
      <c r="E100" s="477"/>
      <c r="F100" s="477"/>
      <c r="G100" s="477"/>
      <c r="H100" s="477"/>
      <c r="I100" s="477"/>
      <c r="J100" s="477"/>
      <c r="K100" s="477"/>
      <c r="L100" s="477"/>
      <c r="M100" s="477"/>
      <c r="N100" s="477">
        <v>1</v>
      </c>
      <c r="O100" s="477"/>
      <c r="P100" s="477"/>
      <c r="Q100" s="477"/>
      <c r="R100" s="477"/>
      <c r="S100" s="477"/>
      <c r="T100" s="477"/>
      <c r="U100" s="477"/>
      <c r="V100" s="477"/>
      <c r="W100" s="477"/>
      <c r="X100" s="477"/>
      <c r="Y100" s="477"/>
      <c r="Z100" s="477"/>
      <c r="AA100" s="477"/>
      <c r="AB100" s="478">
        <v>1</v>
      </c>
    </row>
    <row r="101" spans="1:28" ht="20.45" customHeight="1" x14ac:dyDescent="0.25">
      <c r="A101" s="474" t="s">
        <v>132</v>
      </c>
      <c r="B101" s="475" t="s">
        <v>294</v>
      </c>
      <c r="C101" s="476"/>
      <c r="D101" s="477"/>
      <c r="E101" s="477"/>
      <c r="F101" s="477"/>
      <c r="G101" s="477"/>
      <c r="H101" s="477"/>
      <c r="I101" s="477"/>
      <c r="J101" s="477"/>
      <c r="K101" s="477"/>
      <c r="L101" s="477"/>
      <c r="M101" s="477"/>
      <c r="N101" s="477"/>
      <c r="O101" s="477"/>
      <c r="P101" s="477"/>
      <c r="Q101" s="477"/>
      <c r="R101" s="477"/>
      <c r="S101" s="477"/>
      <c r="T101" s="477"/>
      <c r="U101" s="477"/>
      <c r="V101" s="477"/>
      <c r="W101" s="477"/>
      <c r="X101" s="477"/>
      <c r="Y101" s="477"/>
      <c r="Z101" s="477"/>
      <c r="AA101" s="477">
        <v>1</v>
      </c>
      <c r="AB101" s="478">
        <v>1</v>
      </c>
    </row>
    <row r="102" spans="1:28" ht="20.45" customHeight="1" x14ac:dyDescent="0.25">
      <c r="A102" s="474" t="s">
        <v>132</v>
      </c>
      <c r="B102" s="475" t="s">
        <v>330</v>
      </c>
      <c r="C102" s="476"/>
      <c r="D102" s="477"/>
      <c r="E102" s="477"/>
      <c r="F102" s="477"/>
      <c r="G102" s="477"/>
      <c r="H102" s="477"/>
      <c r="I102" s="477"/>
      <c r="J102" s="477"/>
      <c r="K102" s="477"/>
      <c r="L102" s="477"/>
      <c r="M102" s="477"/>
      <c r="N102" s="477">
        <v>1</v>
      </c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8">
        <v>1</v>
      </c>
    </row>
    <row r="103" spans="1:28" ht="20.45" customHeight="1" x14ac:dyDescent="0.25">
      <c r="A103" s="474" t="s">
        <v>132</v>
      </c>
      <c r="B103" s="475" t="s">
        <v>329</v>
      </c>
      <c r="C103" s="476"/>
      <c r="D103" s="477"/>
      <c r="E103" s="477"/>
      <c r="F103" s="477"/>
      <c r="G103" s="477"/>
      <c r="H103" s="477"/>
      <c r="I103" s="477">
        <v>1</v>
      </c>
      <c r="J103" s="477"/>
      <c r="K103" s="477"/>
      <c r="L103" s="477"/>
      <c r="M103" s="477"/>
      <c r="N103" s="477"/>
      <c r="O103" s="477"/>
      <c r="P103" s="477"/>
      <c r="Q103" s="477"/>
      <c r="R103" s="477"/>
      <c r="S103" s="477"/>
      <c r="T103" s="477"/>
      <c r="U103" s="477"/>
      <c r="V103" s="477"/>
      <c r="W103" s="477"/>
      <c r="X103" s="477"/>
      <c r="Y103" s="477"/>
      <c r="Z103" s="477"/>
      <c r="AA103" s="477"/>
      <c r="AB103" s="478">
        <v>1</v>
      </c>
    </row>
    <row r="104" spans="1:28" ht="20.45" customHeight="1" x14ac:dyDescent="0.25">
      <c r="A104" s="474" t="s">
        <v>132</v>
      </c>
      <c r="B104" s="475" t="s">
        <v>341</v>
      </c>
      <c r="C104" s="476"/>
      <c r="D104" s="477"/>
      <c r="E104" s="477"/>
      <c r="F104" s="477"/>
      <c r="G104" s="477"/>
      <c r="H104" s="477"/>
      <c r="I104" s="477">
        <v>1</v>
      </c>
      <c r="J104" s="477"/>
      <c r="K104" s="477"/>
      <c r="L104" s="477"/>
      <c r="M104" s="477"/>
      <c r="N104" s="477"/>
      <c r="O104" s="477"/>
      <c r="P104" s="477"/>
      <c r="Q104" s="477"/>
      <c r="R104" s="477"/>
      <c r="S104" s="477"/>
      <c r="T104" s="477"/>
      <c r="U104" s="477"/>
      <c r="V104" s="477"/>
      <c r="W104" s="477"/>
      <c r="X104" s="477"/>
      <c r="Y104" s="477"/>
      <c r="Z104" s="477"/>
      <c r="AA104" s="477"/>
      <c r="AB104" s="478">
        <v>1</v>
      </c>
    </row>
    <row r="105" spans="1:28" ht="20.45" customHeight="1" x14ac:dyDescent="0.25">
      <c r="A105" s="474" t="s">
        <v>132</v>
      </c>
      <c r="B105" s="475" t="s">
        <v>328</v>
      </c>
      <c r="C105" s="476"/>
      <c r="D105" s="477"/>
      <c r="E105" s="477"/>
      <c r="F105" s="477"/>
      <c r="G105" s="477"/>
      <c r="H105" s="477"/>
      <c r="I105" s="477">
        <v>1</v>
      </c>
      <c r="J105" s="477"/>
      <c r="K105" s="477"/>
      <c r="L105" s="477"/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  <c r="X105" s="477"/>
      <c r="Y105" s="477"/>
      <c r="Z105" s="477"/>
      <c r="AA105" s="477"/>
      <c r="AB105" s="478">
        <v>1</v>
      </c>
    </row>
    <row r="106" spans="1:28" ht="20.45" customHeight="1" x14ac:dyDescent="0.25">
      <c r="A106" s="474" t="s">
        <v>132</v>
      </c>
      <c r="B106" s="475" t="s">
        <v>339</v>
      </c>
      <c r="C106" s="476"/>
      <c r="D106" s="477"/>
      <c r="E106" s="477"/>
      <c r="F106" s="477"/>
      <c r="G106" s="477"/>
      <c r="H106" s="477"/>
      <c r="I106" s="477">
        <v>1</v>
      </c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8">
        <v>1</v>
      </c>
    </row>
    <row r="107" spans="1:28" ht="20.45" customHeight="1" x14ac:dyDescent="0.25">
      <c r="A107" s="474" t="s">
        <v>132</v>
      </c>
      <c r="B107" s="475" t="s">
        <v>302</v>
      </c>
      <c r="C107" s="476"/>
      <c r="D107" s="477"/>
      <c r="E107" s="477"/>
      <c r="F107" s="477"/>
      <c r="G107" s="477"/>
      <c r="H107" s="477"/>
      <c r="I107" s="477"/>
      <c r="J107" s="477"/>
      <c r="K107" s="477"/>
      <c r="L107" s="477"/>
      <c r="M107" s="477"/>
      <c r="N107" s="477">
        <v>1</v>
      </c>
      <c r="O107" s="477"/>
      <c r="P107" s="477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  <c r="AB107" s="478">
        <v>1</v>
      </c>
    </row>
    <row r="108" spans="1:28" ht="20.45" customHeight="1" x14ac:dyDescent="0.25">
      <c r="A108" s="474" t="s">
        <v>132</v>
      </c>
      <c r="B108" s="475" t="s">
        <v>337</v>
      </c>
      <c r="C108" s="476"/>
      <c r="D108" s="477"/>
      <c r="E108" s="477"/>
      <c r="F108" s="477"/>
      <c r="G108" s="477"/>
      <c r="H108" s="477"/>
      <c r="I108" s="477"/>
      <c r="J108" s="477"/>
      <c r="K108" s="477"/>
      <c r="L108" s="477"/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/>
      <c r="Y108" s="477"/>
      <c r="Z108" s="477"/>
      <c r="AA108" s="477">
        <v>1</v>
      </c>
      <c r="AB108" s="478">
        <v>1</v>
      </c>
    </row>
    <row r="109" spans="1:28" ht="20.45" customHeight="1" thickBot="1" x14ac:dyDescent="0.3">
      <c r="A109" s="479" t="s">
        <v>132</v>
      </c>
      <c r="B109" s="480" t="s">
        <v>295</v>
      </c>
      <c r="C109" s="481"/>
      <c r="D109" s="482"/>
      <c r="E109" s="482"/>
      <c r="F109" s="482"/>
      <c r="G109" s="482"/>
      <c r="H109" s="482"/>
      <c r="I109" s="482">
        <v>1</v>
      </c>
      <c r="J109" s="482"/>
      <c r="K109" s="482"/>
      <c r="L109" s="482"/>
      <c r="M109" s="482"/>
      <c r="N109" s="482"/>
      <c r="O109" s="482"/>
      <c r="P109" s="482"/>
      <c r="Q109" s="482"/>
      <c r="R109" s="482"/>
      <c r="S109" s="482"/>
      <c r="T109" s="482"/>
      <c r="U109" s="482"/>
      <c r="V109" s="482"/>
      <c r="W109" s="482"/>
      <c r="X109" s="482"/>
      <c r="Y109" s="482"/>
      <c r="Z109" s="482"/>
      <c r="AA109" s="482"/>
      <c r="AB109" s="483">
        <v>1</v>
      </c>
    </row>
    <row r="110" spans="1:28" s="337" customFormat="1" ht="20.45" customHeight="1" thickBot="1" x14ac:dyDescent="0.3">
      <c r="A110" s="1705" t="s">
        <v>1036</v>
      </c>
      <c r="B110" s="1706"/>
      <c r="C110" s="494"/>
      <c r="D110" s="495"/>
      <c r="E110" s="495"/>
      <c r="F110" s="495"/>
      <c r="G110" s="495"/>
      <c r="H110" s="495"/>
      <c r="I110" s="495">
        <v>9</v>
      </c>
      <c r="J110" s="495"/>
      <c r="K110" s="495"/>
      <c r="L110" s="495"/>
      <c r="M110" s="495"/>
      <c r="N110" s="495">
        <v>4</v>
      </c>
      <c r="O110" s="495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>
        <v>4</v>
      </c>
      <c r="AB110" s="496">
        <v>17</v>
      </c>
    </row>
    <row r="111" spans="1:28" ht="20.45" customHeight="1" x14ac:dyDescent="0.25">
      <c r="A111" s="484" t="s">
        <v>132</v>
      </c>
      <c r="B111" s="485" t="s">
        <v>148</v>
      </c>
      <c r="C111" s="471"/>
      <c r="D111" s="472"/>
      <c r="E111" s="472"/>
      <c r="F111" s="472"/>
      <c r="G111" s="472"/>
      <c r="H111" s="472"/>
      <c r="I111" s="472">
        <v>1</v>
      </c>
      <c r="J111" s="472"/>
      <c r="K111" s="472"/>
      <c r="L111" s="472"/>
      <c r="M111" s="472"/>
      <c r="N111" s="472"/>
      <c r="O111" s="472"/>
      <c r="P111" s="472"/>
      <c r="Q111" s="472"/>
      <c r="R111" s="472"/>
      <c r="S111" s="472"/>
      <c r="T111" s="472"/>
      <c r="U111" s="472"/>
      <c r="V111" s="472">
        <v>1</v>
      </c>
      <c r="W111" s="472"/>
      <c r="X111" s="472"/>
      <c r="Y111" s="472"/>
      <c r="Z111" s="472"/>
      <c r="AA111" s="472">
        <v>1</v>
      </c>
      <c r="AB111" s="473">
        <v>3</v>
      </c>
    </row>
    <row r="112" spans="1:28" ht="20.45" customHeight="1" x14ac:dyDescent="0.25">
      <c r="A112" s="474" t="s">
        <v>132</v>
      </c>
      <c r="B112" s="475" t="s">
        <v>168</v>
      </c>
      <c r="C112" s="476"/>
      <c r="D112" s="477"/>
      <c r="E112" s="477"/>
      <c r="F112" s="477"/>
      <c r="G112" s="477"/>
      <c r="H112" s="477">
        <v>1</v>
      </c>
      <c r="I112" s="477">
        <v>2</v>
      </c>
      <c r="J112" s="477"/>
      <c r="K112" s="477"/>
      <c r="L112" s="477"/>
      <c r="M112" s="477"/>
      <c r="N112" s="477"/>
      <c r="O112" s="477"/>
      <c r="P112" s="477"/>
      <c r="Q112" s="477"/>
      <c r="R112" s="477"/>
      <c r="S112" s="477">
        <v>1</v>
      </c>
      <c r="T112" s="477"/>
      <c r="U112" s="477"/>
      <c r="V112" s="477"/>
      <c r="W112" s="477"/>
      <c r="X112" s="477"/>
      <c r="Y112" s="477"/>
      <c r="Z112" s="477"/>
      <c r="AA112" s="477">
        <v>2</v>
      </c>
      <c r="AB112" s="478">
        <v>6</v>
      </c>
    </row>
    <row r="113" spans="1:28" ht="20.45" customHeight="1" x14ac:dyDescent="0.25">
      <c r="A113" s="474" t="s">
        <v>132</v>
      </c>
      <c r="B113" s="475" t="s">
        <v>170</v>
      </c>
      <c r="C113" s="476"/>
      <c r="D113" s="477"/>
      <c r="E113" s="477"/>
      <c r="F113" s="477"/>
      <c r="G113" s="477"/>
      <c r="H113" s="477"/>
      <c r="I113" s="477">
        <v>3</v>
      </c>
      <c r="J113" s="477"/>
      <c r="K113" s="477"/>
      <c r="L113" s="477"/>
      <c r="M113" s="477"/>
      <c r="N113" s="477">
        <v>1</v>
      </c>
      <c r="O113" s="477"/>
      <c r="P113" s="477"/>
      <c r="Q113" s="477"/>
      <c r="R113" s="477"/>
      <c r="S113" s="477"/>
      <c r="T113" s="477"/>
      <c r="U113" s="477"/>
      <c r="V113" s="477"/>
      <c r="W113" s="477"/>
      <c r="X113" s="477"/>
      <c r="Y113" s="477"/>
      <c r="Z113" s="477"/>
      <c r="AA113" s="477">
        <v>2</v>
      </c>
      <c r="AB113" s="478">
        <v>6</v>
      </c>
    </row>
    <row r="114" spans="1:28" ht="20.45" customHeight="1" x14ac:dyDescent="0.25">
      <c r="A114" s="474" t="s">
        <v>132</v>
      </c>
      <c r="B114" s="475" t="s">
        <v>136</v>
      </c>
      <c r="C114" s="476"/>
      <c r="D114" s="477"/>
      <c r="E114" s="477"/>
      <c r="F114" s="477"/>
      <c r="G114" s="477"/>
      <c r="H114" s="477"/>
      <c r="I114" s="477">
        <v>1</v>
      </c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>
        <v>1</v>
      </c>
      <c r="AB114" s="478">
        <v>2</v>
      </c>
    </row>
    <row r="115" spans="1:28" ht="20.45" customHeight="1" x14ac:dyDescent="0.25">
      <c r="A115" s="474" t="s">
        <v>132</v>
      </c>
      <c r="B115" s="475" t="s">
        <v>169</v>
      </c>
      <c r="C115" s="476"/>
      <c r="D115" s="477"/>
      <c r="E115" s="477"/>
      <c r="F115" s="477"/>
      <c r="G115" s="477"/>
      <c r="H115" s="477"/>
      <c r="I115" s="477"/>
      <c r="J115" s="477"/>
      <c r="K115" s="477"/>
      <c r="L115" s="477"/>
      <c r="M115" s="477"/>
      <c r="N115" s="477"/>
      <c r="O115" s="477"/>
      <c r="P115" s="477"/>
      <c r="Q115" s="477"/>
      <c r="R115" s="477"/>
      <c r="S115" s="477"/>
      <c r="T115" s="477"/>
      <c r="U115" s="477"/>
      <c r="V115" s="477"/>
      <c r="W115" s="477"/>
      <c r="X115" s="477"/>
      <c r="Y115" s="477"/>
      <c r="Z115" s="477"/>
      <c r="AA115" s="477">
        <v>2</v>
      </c>
      <c r="AB115" s="478">
        <v>2</v>
      </c>
    </row>
    <row r="116" spans="1:28" ht="20.45" customHeight="1" x14ac:dyDescent="0.25">
      <c r="A116" s="474" t="s">
        <v>132</v>
      </c>
      <c r="B116" s="475" t="s">
        <v>164</v>
      </c>
      <c r="C116" s="476"/>
      <c r="D116" s="477"/>
      <c r="E116" s="477"/>
      <c r="F116" s="477"/>
      <c r="G116" s="477"/>
      <c r="H116" s="477"/>
      <c r="I116" s="477">
        <v>3</v>
      </c>
      <c r="J116" s="477"/>
      <c r="K116" s="477"/>
      <c r="L116" s="477"/>
      <c r="M116" s="477"/>
      <c r="N116" s="477"/>
      <c r="O116" s="477"/>
      <c r="P116" s="477"/>
      <c r="Q116" s="477"/>
      <c r="R116" s="477"/>
      <c r="S116" s="477"/>
      <c r="T116" s="477"/>
      <c r="U116" s="477"/>
      <c r="V116" s="477"/>
      <c r="W116" s="477"/>
      <c r="X116" s="477"/>
      <c r="Y116" s="477"/>
      <c r="Z116" s="477"/>
      <c r="AA116" s="477">
        <v>1</v>
      </c>
      <c r="AB116" s="478">
        <v>4</v>
      </c>
    </row>
    <row r="117" spans="1:28" ht="20.45" customHeight="1" x14ac:dyDescent="0.25">
      <c r="A117" s="474" t="s">
        <v>132</v>
      </c>
      <c r="B117" s="475" t="s">
        <v>137</v>
      </c>
      <c r="C117" s="476"/>
      <c r="D117" s="477"/>
      <c r="E117" s="477">
        <v>1</v>
      </c>
      <c r="F117" s="477"/>
      <c r="G117" s="477"/>
      <c r="H117" s="477"/>
      <c r="I117" s="477"/>
      <c r="J117" s="477"/>
      <c r="K117" s="477"/>
      <c r="L117" s="477"/>
      <c r="M117" s="477"/>
      <c r="N117" s="477">
        <v>1</v>
      </c>
      <c r="O117" s="477"/>
      <c r="P117" s="477"/>
      <c r="Q117" s="477"/>
      <c r="R117" s="477"/>
      <c r="S117" s="477"/>
      <c r="T117" s="477"/>
      <c r="U117" s="477"/>
      <c r="V117" s="477"/>
      <c r="W117" s="477"/>
      <c r="X117" s="477"/>
      <c r="Y117" s="477"/>
      <c r="Z117" s="477"/>
      <c r="AA117" s="477">
        <v>1</v>
      </c>
      <c r="AB117" s="478">
        <v>3</v>
      </c>
    </row>
    <row r="118" spans="1:28" ht="20.45" customHeight="1" x14ac:dyDescent="0.25">
      <c r="A118" s="474" t="s">
        <v>132</v>
      </c>
      <c r="B118" s="475" t="s">
        <v>146</v>
      </c>
      <c r="C118" s="476"/>
      <c r="D118" s="477"/>
      <c r="E118" s="477"/>
      <c r="F118" s="477"/>
      <c r="G118" s="477"/>
      <c r="H118" s="477"/>
      <c r="I118" s="477">
        <v>2</v>
      </c>
      <c r="J118" s="477"/>
      <c r="K118" s="477"/>
      <c r="L118" s="477"/>
      <c r="M118" s="477"/>
      <c r="N118" s="477"/>
      <c r="O118" s="477"/>
      <c r="P118" s="477">
        <v>1</v>
      </c>
      <c r="Q118" s="477"/>
      <c r="R118" s="477"/>
      <c r="S118" s="477">
        <v>1</v>
      </c>
      <c r="T118" s="477"/>
      <c r="U118" s="477"/>
      <c r="V118" s="477">
        <v>8</v>
      </c>
      <c r="W118" s="477">
        <v>1</v>
      </c>
      <c r="X118" s="477"/>
      <c r="Y118" s="477"/>
      <c r="Z118" s="477"/>
      <c r="AA118" s="477"/>
      <c r="AB118" s="478">
        <v>13</v>
      </c>
    </row>
    <row r="119" spans="1:28" ht="20.45" customHeight="1" x14ac:dyDescent="0.25">
      <c r="A119" s="474" t="s">
        <v>132</v>
      </c>
      <c r="B119" s="475" t="s">
        <v>171</v>
      </c>
      <c r="C119" s="476"/>
      <c r="D119" s="477"/>
      <c r="E119" s="477"/>
      <c r="F119" s="477"/>
      <c r="G119" s="477"/>
      <c r="H119" s="477"/>
      <c r="I119" s="477">
        <v>2</v>
      </c>
      <c r="J119" s="477"/>
      <c r="K119" s="477"/>
      <c r="L119" s="477"/>
      <c r="M119" s="477"/>
      <c r="N119" s="477"/>
      <c r="O119" s="477"/>
      <c r="P119" s="477"/>
      <c r="Q119" s="477"/>
      <c r="R119" s="477"/>
      <c r="S119" s="477"/>
      <c r="T119" s="477"/>
      <c r="U119" s="477"/>
      <c r="V119" s="477"/>
      <c r="W119" s="477"/>
      <c r="X119" s="477"/>
      <c r="Y119" s="477"/>
      <c r="Z119" s="477"/>
      <c r="AA119" s="477">
        <v>1</v>
      </c>
      <c r="AB119" s="478">
        <v>3</v>
      </c>
    </row>
    <row r="120" spans="1:28" ht="20.45" customHeight="1" x14ac:dyDescent="0.25">
      <c r="A120" s="474" t="s">
        <v>132</v>
      </c>
      <c r="B120" s="475" t="s">
        <v>167</v>
      </c>
      <c r="C120" s="476"/>
      <c r="D120" s="477"/>
      <c r="E120" s="477">
        <v>1</v>
      </c>
      <c r="F120" s="477"/>
      <c r="G120" s="477"/>
      <c r="H120" s="477"/>
      <c r="I120" s="477">
        <v>1</v>
      </c>
      <c r="J120" s="477"/>
      <c r="K120" s="477"/>
      <c r="L120" s="477"/>
      <c r="M120" s="477"/>
      <c r="N120" s="477">
        <v>1</v>
      </c>
      <c r="O120" s="477"/>
      <c r="P120" s="477"/>
      <c r="Q120" s="477"/>
      <c r="R120" s="477"/>
      <c r="S120" s="477"/>
      <c r="T120" s="477"/>
      <c r="U120" s="477"/>
      <c r="V120" s="477">
        <v>2</v>
      </c>
      <c r="W120" s="477"/>
      <c r="X120" s="477"/>
      <c r="Y120" s="477"/>
      <c r="Z120" s="477"/>
      <c r="AA120" s="477"/>
      <c r="AB120" s="478">
        <v>5</v>
      </c>
    </row>
    <row r="121" spans="1:28" ht="20.45" customHeight="1" x14ac:dyDescent="0.25">
      <c r="A121" s="474" t="s">
        <v>132</v>
      </c>
      <c r="B121" s="475" t="s">
        <v>166</v>
      </c>
      <c r="C121" s="476"/>
      <c r="D121" s="477"/>
      <c r="E121" s="477"/>
      <c r="F121" s="477"/>
      <c r="G121" s="477"/>
      <c r="H121" s="477"/>
      <c r="I121" s="477">
        <v>2</v>
      </c>
      <c r="J121" s="477"/>
      <c r="K121" s="477"/>
      <c r="L121" s="477"/>
      <c r="M121" s="477"/>
      <c r="N121" s="477"/>
      <c r="O121" s="477"/>
      <c r="P121" s="477"/>
      <c r="Q121" s="477"/>
      <c r="R121" s="477"/>
      <c r="S121" s="477"/>
      <c r="T121" s="477"/>
      <c r="U121" s="477"/>
      <c r="V121" s="477"/>
      <c r="W121" s="477"/>
      <c r="X121" s="477"/>
      <c r="Y121" s="477"/>
      <c r="Z121" s="477"/>
      <c r="AA121" s="477">
        <v>2</v>
      </c>
      <c r="AB121" s="478">
        <v>4</v>
      </c>
    </row>
    <row r="122" spans="1:28" ht="20.45" customHeight="1" x14ac:dyDescent="0.25">
      <c r="A122" s="474" t="s">
        <v>132</v>
      </c>
      <c r="B122" s="475" t="s">
        <v>147</v>
      </c>
      <c r="C122" s="476"/>
      <c r="D122" s="477"/>
      <c r="E122" s="477"/>
      <c r="F122" s="477"/>
      <c r="G122" s="477"/>
      <c r="H122" s="477"/>
      <c r="I122" s="477">
        <v>3</v>
      </c>
      <c r="J122" s="477"/>
      <c r="K122" s="477"/>
      <c r="L122" s="477"/>
      <c r="M122" s="477"/>
      <c r="N122" s="477">
        <v>1</v>
      </c>
      <c r="O122" s="477"/>
      <c r="P122" s="477"/>
      <c r="Q122" s="477"/>
      <c r="R122" s="477"/>
      <c r="S122" s="477"/>
      <c r="T122" s="477"/>
      <c r="U122" s="477"/>
      <c r="V122" s="477"/>
      <c r="W122" s="477"/>
      <c r="X122" s="477"/>
      <c r="Y122" s="477"/>
      <c r="Z122" s="477"/>
      <c r="AA122" s="477">
        <v>1</v>
      </c>
      <c r="AB122" s="478">
        <v>5</v>
      </c>
    </row>
    <row r="123" spans="1:28" ht="20.45" customHeight="1" x14ac:dyDescent="0.25">
      <c r="A123" s="474" t="s">
        <v>132</v>
      </c>
      <c r="B123" s="475" t="s">
        <v>153</v>
      </c>
      <c r="C123" s="476"/>
      <c r="D123" s="477"/>
      <c r="E123" s="477"/>
      <c r="F123" s="477"/>
      <c r="G123" s="477"/>
      <c r="H123" s="477"/>
      <c r="I123" s="477"/>
      <c r="J123" s="477"/>
      <c r="K123" s="477"/>
      <c r="L123" s="477">
        <v>1</v>
      </c>
      <c r="M123" s="477"/>
      <c r="N123" s="477"/>
      <c r="O123" s="477"/>
      <c r="P123" s="477"/>
      <c r="Q123" s="477"/>
      <c r="R123" s="477"/>
      <c r="S123" s="477"/>
      <c r="T123" s="477"/>
      <c r="U123" s="477"/>
      <c r="V123" s="477"/>
      <c r="W123" s="477"/>
      <c r="X123" s="477"/>
      <c r="Y123" s="477"/>
      <c r="Z123" s="477"/>
      <c r="AA123" s="477">
        <v>1</v>
      </c>
      <c r="AB123" s="478">
        <v>2</v>
      </c>
    </row>
    <row r="124" spans="1:28" ht="20.45" customHeight="1" x14ac:dyDescent="0.25">
      <c r="A124" s="474" t="s">
        <v>132</v>
      </c>
      <c r="B124" s="475" t="s">
        <v>851</v>
      </c>
      <c r="C124" s="476"/>
      <c r="D124" s="477"/>
      <c r="E124" s="477"/>
      <c r="F124" s="477"/>
      <c r="G124" s="477"/>
      <c r="H124" s="477"/>
      <c r="I124" s="477">
        <v>3</v>
      </c>
      <c r="J124" s="477"/>
      <c r="K124" s="477"/>
      <c r="L124" s="477"/>
      <c r="M124" s="477"/>
      <c r="N124" s="477"/>
      <c r="O124" s="477"/>
      <c r="P124" s="477"/>
      <c r="Q124" s="477"/>
      <c r="R124" s="477"/>
      <c r="S124" s="477"/>
      <c r="T124" s="477"/>
      <c r="U124" s="477"/>
      <c r="V124" s="477"/>
      <c r="W124" s="477"/>
      <c r="X124" s="477"/>
      <c r="Y124" s="477"/>
      <c r="Z124" s="477"/>
      <c r="AA124" s="477">
        <v>1</v>
      </c>
      <c r="AB124" s="478">
        <v>4</v>
      </c>
    </row>
    <row r="125" spans="1:28" ht="20.45" customHeight="1" x14ac:dyDescent="0.25">
      <c r="A125" s="474" t="s">
        <v>132</v>
      </c>
      <c r="B125" s="475" t="s">
        <v>154</v>
      </c>
      <c r="C125" s="476"/>
      <c r="D125" s="477"/>
      <c r="E125" s="477"/>
      <c r="F125" s="477"/>
      <c r="G125" s="477"/>
      <c r="H125" s="477"/>
      <c r="I125" s="477">
        <v>2</v>
      </c>
      <c r="J125" s="477"/>
      <c r="K125" s="477"/>
      <c r="L125" s="477"/>
      <c r="M125" s="477"/>
      <c r="N125" s="477"/>
      <c r="O125" s="477"/>
      <c r="P125" s="477"/>
      <c r="Q125" s="477"/>
      <c r="R125" s="477"/>
      <c r="S125" s="477"/>
      <c r="T125" s="477"/>
      <c r="U125" s="477"/>
      <c r="V125" s="477"/>
      <c r="W125" s="477"/>
      <c r="X125" s="477"/>
      <c r="Y125" s="477"/>
      <c r="Z125" s="477"/>
      <c r="AA125" s="477">
        <v>1</v>
      </c>
      <c r="AB125" s="478">
        <v>3</v>
      </c>
    </row>
    <row r="126" spans="1:28" ht="20.45" customHeight="1" x14ac:dyDescent="0.25">
      <c r="A126" s="474" t="s">
        <v>132</v>
      </c>
      <c r="B126" s="475" t="s">
        <v>133</v>
      </c>
      <c r="C126" s="476"/>
      <c r="D126" s="477"/>
      <c r="E126" s="477"/>
      <c r="F126" s="477"/>
      <c r="G126" s="477"/>
      <c r="H126" s="477"/>
      <c r="I126" s="477">
        <v>1</v>
      </c>
      <c r="J126" s="477"/>
      <c r="K126" s="477"/>
      <c r="L126" s="477"/>
      <c r="M126" s="477"/>
      <c r="N126" s="477"/>
      <c r="O126" s="477"/>
      <c r="P126" s="477"/>
      <c r="Q126" s="477"/>
      <c r="R126" s="477"/>
      <c r="S126" s="477"/>
      <c r="T126" s="477"/>
      <c r="U126" s="477"/>
      <c r="V126" s="477"/>
      <c r="W126" s="477"/>
      <c r="X126" s="477"/>
      <c r="Y126" s="477"/>
      <c r="Z126" s="477"/>
      <c r="AA126" s="477">
        <v>1</v>
      </c>
      <c r="AB126" s="478">
        <v>2</v>
      </c>
    </row>
    <row r="127" spans="1:28" ht="20.45" customHeight="1" x14ac:dyDescent="0.25">
      <c r="A127" s="474" t="s">
        <v>132</v>
      </c>
      <c r="B127" s="475" t="s">
        <v>852</v>
      </c>
      <c r="C127" s="476"/>
      <c r="D127" s="477"/>
      <c r="E127" s="477"/>
      <c r="F127" s="477"/>
      <c r="G127" s="477"/>
      <c r="H127" s="477"/>
      <c r="I127" s="477">
        <v>2</v>
      </c>
      <c r="J127" s="477"/>
      <c r="K127" s="477"/>
      <c r="L127" s="477"/>
      <c r="M127" s="477"/>
      <c r="N127" s="477">
        <v>1</v>
      </c>
      <c r="O127" s="477"/>
      <c r="P127" s="477"/>
      <c r="Q127" s="477"/>
      <c r="R127" s="477"/>
      <c r="S127" s="477"/>
      <c r="T127" s="477"/>
      <c r="U127" s="477"/>
      <c r="V127" s="477"/>
      <c r="W127" s="477"/>
      <c r="X127" s="477"/>
      <c r="Y127" s="477"/>
      <c r="Z127" s="477"/>
      <c r="AA127" s="477">
        <v>1</v>
      </c>
      <c r="AB127" s="478">
        <v>4</v>
      </c>
    </row>
    <row r="128" spans="1:28" ht="20.45" customHeight="1" x14ac:dyDescent="0.25">
      <c r="A128" s="474" t="s">
        <v>132</v>
      </c>
      <c r="B128" s="475" t="s">
        <v>162</v>
      </c>
      <c r="C128" s="476"/>
      <c r="D128" s="477"/>
      <c r="E128" s="477"/>
      <c r="F128" s="477"/>
      <c r="G128" s="477"/>
      <c r="H128" s="477"/>
      <c r="I128" s="477"/>
      <c r="J128" s="477"/>
      <c r="K128" s="477"/>
      <c r="L128" s="477"/>
      <c r="M128" s="477"/>
      <c r="N128" s="477">
        <v>1</v>
      </c>
      <c r="O128" s="477"/>
      <c r="P128" s="477"/>
      <c r="Q128" s="477"/>
      <c r="R128" s="477"/>
      <c r="S128" s="477"/>
      <c r="T128" s="477"/>
      <c r="U128" s="477"/>
      <c r="V128" s="477"/>
      <c r="W128" s="477"/>
      <c r="X128" s="477"/>
      <c r="Y128" s="477"/>
      <c r="Z128" s="477"/>
      <c r="AA128" s="477">
        <v>1</v>
      </c>
      <c r="AB128" s="478">
        <v>2</v>
      </c>
    </row>
    <row r="129" spans="1:28" ht="20.45" customHeight="1" x14ac:dyDescent="0.25">
      <c r="A129" s="474" t="s">
        <v>132</v>
      </c>
      <c r="B129" s="475" t="s">
        <v>165</v>
      </c>
      <c r="C129" s="476"/>
      <c r="D129" s="477"/>
      <c r="E129" s="477"/>
      <c r="F129" s="477"/>
      <c r="G129" s="477"/>
      <c r="H129" s="477"/>
      <c r="I129" s="477">
        <v>1</v>
      </c>
      <c r="J129" s="477"/>
      <c r="K129" s="477"/>
      <c r="L129" s="477"/>
      <c r="M129" s="477"/>
      <c r="N129" s="477"/>
      <c r="O129" s="477"/>
      <c r="P129" s="477"/>
      <c r="Q129" s="477"/>
      <c r="R129" s="477"/>
      <c r="S129" s="477"/>
      <c r="T129" s="477"/>
      <c r="U129" s="477"/>
      <c r="V129" s="477"/>
      <c r="W129" s="477"/>
      <c r="X129" s="477"/>
      <c r="Y129" s="477"/>
      <c r="Z129" s="477"/>
      <c r="AA129" s="477">
        <v>1</v>
      </c>
      <c r="AB129" s="478">
        <v>2</v>
      </c>
    </row>
    <row r="130" spans="1:28" ht="20.45" customHeight="1" x14ac:dyDescent="0.25">
      <c r="A130" s="474" t="s">
        <v>132</v>
      </c>
      <c r="B130" s="475" t="s">
        <v>161</v>
      </c>
      <c r="C130" s="476"/>
      <c r="D130" s="477"/>
      <c r="E130" s="477"/>
      <c r="F130" s="477"/>
      <c r="G130" s="477"/>
      <c r="H130" s="477"/>
      <c r="I130" s="477">
        <v>1</v>
      </c>
      <c r="J130" s="477"/>
      <c r="K130" s="477"/>
      <c r="L130" s="477"/>
      <c r="M130" s="477"/>
      <c r="N130" s="477"/>
      <c r="O130" s="477"/>
      <c r="P130" s="477"/>
      <c r="Q130" s="477"/>
      <c r="R130" s="477"/>
      <c r="S130" s="477"/>
      <c r="T130" s="477"/>
      <c r="U130" s="477"/>
      <c r="V130" s="477"/>
      <c r="W130" s="477"/>
      <c r="X130" s="477"/>
      <c r="Y130" s="477"/>
      <c r="Z130" s="477"/>
      <c r="AA130" s="477">
        <v>1</v>
      </c>
      <c r="AB130" s="478">
        <v>2</v>
      </c>
    </row>
    <row r="131" spans="1:28" ht="20.45" customHeight="1" x14ac:dyDescent="0.25">
      <c r="A131" s="474" t="s">
        <v>132</v>
      </c>
      <c r="B131" s="475" t="s">
        <v>135</v>
      </c>
      <c r="C131" s="476"/>
      <c r="D131" s="477"/>
      <c r="E131" s="477"/>
      <c r="F131" s="477"/>
      <c r="G131" s="477"/>
      <c r="H131" s="477"/>
      <c r="I131" s="477"/>
      <c r="J131" s="477"/>
      <c r="K131" s="477"/>
      <c r="L131" s="477"/>
      <c r="M131" s="477"/>
      <c r="N131" s="477">
        <v>1</v>
      </c>
      <c r="O131" s="477"/>
      <c r="P131" s="477"/>
      <c r="Q131" s="477"/>
      <c r="R131" s="477"/>
      <c r="S131" s="477"/>
      <c r="T131" s="477"/>
      <c r="U131" s="477"/>
      <c r="V131" s="477"/>
      <c r="W131" s="477"/>
      <c r="X131" s="477"/>
      <c r="Y131" s="477"/>
      <c r="Z131" s="477"/>
      <c r="AA131" s="477"/>
      <c r="AB131" s="478">
        <v>1</v>
      </c>
    </row>
    <row r="132" spans="1:28" ht="20.45" customHeight="1" x14ac:dyDescent="0.25">
      <c r="A132" s="474" t="s">
        <v>132</v>
      </c>
      <c r="B132" s="475" t="s">
        <v>134</v>
      </c>
      <c r="C132" s="476"/>
      <c r="D132" s="477"/>
      <c r="E132" s="477"/>
      <c r="F132" s="477"/>
      <c r="G132" s="477"/>
      <c r="H132" s="477"/>
      <c r="I132" s="477">
        <v>1</v>
      </c>
      <c r="J132" s="477"/>
      <c r="K132" s="477"/>
      <c r="L132" s="477"/>
      <c r="M132" s="477"/>
      <c r="N132" s="477">
        <v>1</v>
      </c>
      <c r="O132" s="477"/>
      <c r="P132" s="477"/>
      <c r="Q132" s="477"/>
      <c r="R132" s="477"/>
      <c r="S132" s="477"/>
      <c r="T132" s="477"/>
      <c r="U132" s="477"/>
      <c r="V132" s="477"/>
      <c r="W132" s="477"/>
      <c r="X132" s="477"/>
      <c r="Y132" s="477"/>
      <c r="Z132" s="477"/>
      <c r="AA132" s="477"/>
      <c r="AB132" s="478">
        <v>2</v>
      </c>
    </row>
    <row r="133" spans="1:28" ht="20.45" customHeight="1" x14ac:dyDescent="0.25">
      <c r="A133" s="474" t="s">
        <v>132</v>
      </c>
      <c r="B133" s="475" t="s">
        <v>150</v>
      </c>
      <c r="C133" s="476"/>
      <c r="D133" s="477"/>
      <c r="E133" s="477"/>
      <c r="F133" s="477"/>
      <c r="G133" s="477"/>
      <c r="H133" s="477"/>
      <c r="I133" s="477">
        <v>3</v>
      </c>
      <c r="J133" s="477"/>
      <c r="K133" s="477"/>
      <c r="L133" s="477"/>
      <c r="M133" s="477"/>
      <c r="N133" s="477">
        <v>2</v>
      </c>
      <c r="O133" s="477"/>
      <c r="P133" s="477">
        <v>1</v>
      </c>
      <c r="Q133" s="477"/>
      <c r="R133" s="477"/>
      <c r="S133" s="477"/>
      <c r="T133" s="477"/>
      <c r="U133" s="477"/>
      <c r="V133" s="477">
        <v>1</v>
      </c>
      <c r="W133" s="477"/>
      <c r="X133" s="477"/>
      <c r="Y133" s="477"/>
      <c r="Z133" s="477"/>
      <c r="AA133" s="477"/>
      <c r="AB133" s="478">
        <v>7</v>
      </c>
    </row>
    <row r="134" spans="1:28" ht="20.45" customHeight="1" thickBot="1" x14ac:dyDescent="0.3">
      <c r="A134" s="479" t="s">
        <v>132</v>
      </c>
      <c r="B134" s="480" t="s">
        <v>163</v>
      </c>
      <c r="C134" s="481"/>
      <c r="D134" s="482"/>
      <c r="E134" s="482"/>
      <c r="F134" s="482"/>
      <c r="G134" s="482"/>
      <c r="H134" s="482"/>
      <c r="I134" s="482">
        <v>2</v>
      </c>
      <c r="J134" s="482"/>
      <c r="K134" s="482"/>
      <c r="L134" s="482"/>
      <c r="M134" s="482"/>
      <c r="N134" s="482">
        <v>1</v>
      </c>
      <c r="O134" s="482"/>
      <c r="P134" s="482"/>
      <c r="Q134" s="482"/>
      <c r="R134" s="482"/>
      <c r="S134" s="482"/>
      <c r="T134" s="482"/>
      <c r="U134" s="482"/>
      <c r="V134" s="482">
        <v>1</v>
      </c>
      <c r="W134" s="482"/>
      <c r="X134" s="482"/>
      <c r="Y134" s="482"/>
      <c r="Z134" s="482"/>
      <c r="AA134" s="482">
        <v>1</v>
      </c>
      <c r="AB134" s="483">
        <v>5</v>
      </c>
    </row>
    <row r="135" spans="1:28" s="334" customFormat="1" ht="20.45" customHeight="1" thickBot="1" x14ac:dyDescent="0.3">
      <c r="A135" s="1707" t="s">
        <v>853</v>
      </c>
      <c r="B135" s="1708"/>
      <c r="C135" s="491"/>
      <c r="D135" s="492"/>
      <c r="E135" s="492">
        <v>2</v>
      </c>
      <c r="F135" s="492"/>
      <c r="G135" s="492"/>
      <c r="H135" s="492">
        <v>1</v>
      </c>
      <c r="I135" s="492">
        <v>36</v>
      </c>
      <c r="J135" s="492"/>
      <c r="K135" s="492"/>
      <c r="L135" s="492">
        <v>1</v>
      </c>
      <c r="M135" s="492"/>
      <c r="N135" s="492">
        <v>11</v>
      </c>
      <c r="O135" s="492"/>
      <c r="P135" s="492">
        <v>2</v>
      </c>
      <c r="Q135" s="492"/>
      <c r="R135" s="492"/>
      <c r="S135" s="492">
        <v>2</v>
      </c>
      <c r="T135" s="492"/>
      <c r="U135" s="492"/>
      <c r="V135" s="492">
        <v>13</v>
      </c>
      <c r="W135" s="492">
        <v>1</v>
      </c>
      <c r="X135" s="492"/>
      <c r="Y135" s="492"/>
      <c r="Z135" s="492"/>
      <c r="AA135" s="492">
        <v>23</v>
      </c>
      <c r="AB135" s="493">
        <v>92</v>
      </c>
    </row>
    <row r="136" spans="1:28" ht="20.45" customHeight="1" x14ac:dyDescent="0.25">
      <c r="A136" s="484" t="s">
        <v>132</v>
      </c>
      <c r="B136" s="485" t="s">
        <v>157</v>
      </c>
      <c r="C136" s="471"/>
      <c r="D136" s="472"/>
      <c r="E136" s="472"/>
      <c r="F136" s="472"/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72"/>
      <c r="R136" s="472"/>
      <c r="S136" s="472"/>
      <c r="T136" s="472"/>
      <c r="U136" s="472"/>
      <c r="V136" s="472"/>
      <c r="W136" s="472"/>
      <c r="X136" s="472"/>
      <c r="Y136" s="472"/>
      <c r="Z136" s="472"/>
      <c r="AA136" s="472">
        <v>1</v>
      </c>
      <c r="AB136" s="473">
        <v>1</v>
      </c>
    </row>
    <row r="137" spans="1:28" ht="20.45" customHeight="1" x14ac:dyDescent="0.25">
      <c r="A137" s="474" t="s">
        <v>132</v>
      </c>
      <c r="B137" s="475" t="s">
        <v>149</v>
      </c>
      <c r="C137" s="476"/>
      <c r="D137" s="477"/>
      <c r="E137" s="477"/>
      <c r="F137" s="477"/>
      <c r="G137" s="477"/>
      <c r="H137" s="477"/>
      <c r="I137" s="477">
        <v>1</v>
      </c>
      <c r="J137" s="477"/>
      <c r="K137" s="477"/>
      <c r="L137" s="477"/>
      <c r="M137" s="477"/>
      <c r="N137" s="477"/>
      <c r="O137" s="477"/>
      <c r="P137" s="477"/>
      <c r="Q137" s="477"/>
      <c r="R137" s="477"/>
      <c r="S137" s="477"/>
      <c r="T137" s="477"/>
      <c r="U137" s="477"/>
      <c r="V137" s="477"/>
      <c r="W137" s="477"/>
      <c r="X137" s="477"/>
      <c r="Y137" s="477"/>
      <c r="Z137" s="477"/>
      <c r="AA137" s="477">
        <v>1</v>
      </c>
      <c r="AB137" s="478">
        <v>2</v>
      </c>
    </row>
    <row r="138" spans="1:28" ht="20.45" customHeight="1" thickBot="1" x14ac:dyDescent="0.3">
      <c r="A138" s="479" t="s">
        <v>132</v>
      </c>
      <c r="B138" s="480" t="s">
        <v>151</v>
      </c>
      <c r="C138" s="481"/>
      <c r="D138" s="482"/>
      <c r="E138" s="482"/>
      <c r="F138" s="482"/>
      <c r="G138" s="482"/>
      <c r="H138" s="482"/>
      <c r="I138" s="482"/>
      <c r="J138" s="482"/>
      <c r="K138" s="482"/>
      <c r="L138" s="482"/>
      <c r="M138" s="482"/>
      <c r="N138" s="482">
        <v>1</v>
      </c>
      <c r="O138" s="482"/>
      <c r="P138" s="482"/>
      <c r="Q138" s="482"/>
      <c r="R138" s="482"/>
      <c r="S138" s="482"/>
      <c r="T138" s="482"/>
      <c r="U138" s="482"/>
      <c r="V138" s="482"/>
      <c r="W138" s="482"/>
      <c r="X138" s="482"/>
      <c r="Y138" s="482"/>
      <c r="Z138" s="482"/>
      <c r="AA138" s="482"/>
      <c r="AB138" s="483">
        <v>1</v>
      </c>
    </row>
    <row r="139" spans="1:28" s="337" customFormat="1" ht="20.45" customHeight="1" thickBot="1" x14ac:dyDescent="0.3">
      <c r="A139" s="1705" t="s">
        <v>1037</v>
      </c>
      <c r="B139" s="1706"/>
      <c r="C139" s="494"/>
      <c r="D139" s="495"/>
      <c r="E139" s="495"/>
      <c r="F139" s="495"/>
      <c r="G139" s="495"/>
      <c r="H139" s="495"/>
      <c r="I139" s="495">
        <v>1</v>
      </c>
      <c r="J139" s="495"/>
      <c r="K139" s="495"/>
      <c r="L139" s="495"/>
      <c r="M139" s="495"/>
      <c r="N139" s="495">
        <v>1</v>
      </c>
      <c r="O139" s="495"/>
      <c r="P139" s="495"/>
      <c r="Q139" s="495"/>
      <c r="R139" s="495"/>
      <c r="S139" s="495"/>
      <c r="T139" s="495"/>
      <c r="U139" s="495"/>
      <c r="V139" s="495"/>
      <c r="W139" s="495"/>
      <c r="X139" s="495"/>
      <c r="Y139" s="495"/>
      <c r="Z139" s="495"/>
      <c r="AA139" s="495">
        <v>2</v>
      </c>
      <c r="AB139" s="496">
        <v>4</v>
      </c>
    </row>
    <row r="140" spans="1:28" s="338" customFormat="1" ht="20.45" customHeight="1" thickBot="1" x14ac:dyDescent="0.3">
      <c r="A140" s="1710" t="s">
        <v>1038</v>
      </c>
      <c r="B140" s="1711"/>
      <c r="C140" s="497">
        <v>1</v>
      </c>
      <c r="D140" s="498">
        <v>1</v>
      </c>
      <c r="E140" s="498">
        <v>8</v>
      </c>
      <c r="F140" s="498">
        <v>3</v>
      </c>
      <c r="G140" s="498">
        <v>5</v>
      </c>
      <c r="H140" s="498">
        <v>3</v>
      </c>
      <c r="I140" s="498">
        <v>173</v>
      </c>
      <c r="J140" s="498">
        <v>2</v>
      </c>
      <c r="K140" s="498"/>
      <c r="L140" s="498">
        <v>1</v>
      </c>
      <c r="M140" s="498">
        <v>7</v>
      </c>
      <c r="N140" s="498">
        <v>63</v>
      </c>
      <c r="O140" s="498">
        <v>1</v>
      </c>
      <c r="P140" s="498">
        <v>3</v>
      </c>
      <c r="Q140" s="498">
        <v>106</v>
      </c>
      <c r="R140" s="498">
        <v>19</v>
      </c>
      <c r="S140" s="498">
        <v>9</v>
      </c>
      <c r="T140" s="498">
        <v>8</v>
      </c>
      <c r="U140" s="498">
        <v>5</v>
      </c>
      <c r="V140" s="498">
        <v>23</v>
      </c>
      <c r="W140" s="498">
        <v>5</v>
      </c>
      <c r="X140" s="498">
        <v>1</v>
      </c>
      <c r="Y140" s="498">
        <v>1</v>
      </c>
      <c r="Z140" s="498">
        <v>1</v>
      </c>
      <c r="AA140" s="498">
        <v>99</v>
      </c>
      <c r="AB140" s="499">
        <v>550</v>
      </c>
    </row>
    <row r="141" spans="1:28" ht="20.45" customHeight="1" x14ac:dyDescent="0.25">
      <c r="A141" s="484" t="s">
        <v>1</v>
      </c>
      <c r="B141" s="485" t="s">
        <v>842</v>
      </c>
      <c r="C141" s="471"/>
      <c r="D141" s="472"/>
      <c r="E141" s="472"/>
      <c r="F141" s="472"/>
      <c r="G141" s="472"/>
      <c r="H141" s="472"/>
      <c r="I141" s="472">
        <v>1</v>
      </c>
      <c r="J141" s="472"/>
      <c r="K141" s="472"/>
      <c r="L141" s="472"/>
      <c r="M141" s="472"/>
      <c r="N141" s="472"/>
      <c r="O141" s="472"/>
      <c r="P141" s="472"/>
      <c r="Q141" s="472"/>
      <c r="R141" s="472"/>
      <c r="S141" s="472"/>
      <c r="T141" s="472"/>
      <c r="U141" s="472"/>
      <c r="V141" s="472"/>
      <c r="W141" s="472"/>
      <c r="X141" s="472"/>
      <c r="Y141" s="472"/>
      <c r="Z141" s="472"/>
      <c r="AA141" s="472"/>
      <c r="AB141" s="473">
        <v>1</v>
      </c>
    </row>
    <row r="142" spans="1:28" ht="20.45" customHeight="1" thickBot="1" x14ac:dyDescent="0.3">
      <c r="A142" s="479" t="s">
        <v>1</v>
      </c>
      <c r="B142" s="480" t="s">
        <v>854</v>
      </c>
      <c r="C142" s="481"/>
      <c r="D142" s="482"/>
      <c r="E142" s="482"/>
      <c r="F142" s="482"/>
      <c r="G142" s="482"/>
      <c r="H142" s="482"/>
      <c r="I142" s="482">
        <v>2</v>
      </c>
      <c r="J142" s="482"/>
      <c r="K142" s="482">
        <v>1</v>
      </c>
      <c r="L142" s="482"/>
      <c r="M142" s="482"/>
      <c r="N142" s="482"/>
      <c r="O142" s="482"/>
      <c r="P142" s="482"/>
      <c r="Q142" s="482"/>
      <c r="R142" s="482">
        <v>1</v>
      </c>
      <c r="S142" s="482"/>
      <c r="T142" s="482">
        <v>2</v>
      </c>
      <c r="U142" s="482"/>
      <c r="V142" s="482"/>
      <c r="W142" s="482"/>
      <c r="X142" s="482"/>
      <c r="Y142" s="482"/>
      <c r="Z142" s="482"/>
      <c r="AA142" s="482">
        <v>3</v>
      </c>
      <c r="AB142" s="483">
        <v>9</v>
      </c>
    </row>
    <row r="143" spans="1:28" s="334" customFormat="1" ht="20.45" customHeight="1" thickBot="1" x14ac:dyDescent="0.3">
      <c r="A143" s="1707" t="s">
        <v>855</v>
      </c>
      <c r="B143" s="1708"/>
      <c r="C143" s="491"/>
      <c r="D143" s="492"/>
      <c r="E143" s="492"/>
      <c r="F143" s="492"/>
      <c r="G143" s="492"/>
      <c r="H143" s="492"/>
      <c r="I143" s="492">
        <v>3</v>
      </c>
      <c r="J143" s="492"/>
      <c r="K143" s="492">
        <v>1</v>
      </c>
      <c r="L143" s="492"/>
      <c r="M143" s="492"/>
      <c r="N143" s="492"/>
      <c r="O143" s="492"/>
      <c r="P143" s="492"/>
      <c r="Q143" s="492"/>
      <c r="R143" s="492">
        <v>1</v>
      </c>
      <c r="S143" s="492"/>
      <c r="T143" s="492">
        <v>2</v>
      </c>
      <c r="U143" s="492"/>
      <c r="V143" s="492"/>
      <c r="W143" s="492"/>
      <c r="X143" s="492"/>
      <c r="Y143" s="492"/>
      <c r="Z143" s="492"/>
      <c r="AA143" s="492">
        <v>3</v>
      </c>
      <c r="AB143" s="493">
        <v>10</v>
      </c>
    </row>
    <row r="144" spans="1:28" ht="20.45" customHeight="1" thickBot="1" x14ac:dyDescent="0.3">
      <c r="A144" s="486" t="s">
        <v>1</v>
      </c>
      <c r="B144" s="487" t="s">
        <v>19</v>
      </c>
      <c r="C144" s="488"/>
      <c r="D144" s="489"/>
      <c r="E144" s="489"/>
      <c r="F144" s="489"/>
      <c r="G144" s="489"/>
      <c r="H144" s="489"/>
      <c r="I144" s="489">
        <v>1</v>
      </c>
      <c r="J144" s="489"/>
      <c r="K144" s="489"/>
      <c r="L144" s="489"/>
      <c r="M144" s="489"/>
      <c r="N144" s="489"/>
      <c r="O144" s="489"/>
      <c r="P144" s="489"/>
      <c r="Q144" s="489"/>
      <c r="R144" s="489"/>
      <c r="S144" s="489"/>
      <c r="T144" s="489"/>
      <c r="U144" s="489"/>
      <c r="V144" s="489"/>
      <c r="W144" s="489"/>
      <c r="X144" s="489"/>
      <c r="Y144" s="489"/>
      <c r="Z144" s="489"/>
      <c r="AA144" s="489">
        <v>1</v>
      </c>
      <c r="AB144" s="490">
        <v>2</v>
      </c>
    </row>
    <row r="145" spans="1:28" s="334" customFormat="1" ht="20.45" customHeight="1" thickBot="1" x14ac:dyDescent="0.3">
      <c r="A145" s="1707" t="s">
        <v>856</v>
      </c>
      <c r="B145" s="1708"/>
      <c r="C145" s="491"/>
      <c r="D145" s="492"/>
      <c r="E145" s="492"/>
      <c r="F145" s="492"/>
      <c r="G145" s="492"/>
      <c r="H145" s="492"/>
      <c r="I145" s="492">
        <v>1</v>
      </c>
      <c r="J145" s="492"/>
      <c r="K145" s="492"/>
      <c r="L145" s="492"/>
      <c r="M145" s="492"/>
      <c r="N145" s="492"/>
      <c r="O145" s="492"/>
      <c r="P145" s="492"/>
      <c r="Q145" s="492"/>
      <c r="R145" s="492"/>
      <c r="S145" s="492"/>
      <c r="T145" s="492"/>
      <c r="U145" s="492"/>
      <c r="V145" s="492"/>
      <c r="W145" s="492"/>
      <c r="X145" s="492"/>
      <c r="Y145" s="492"/>
      <c r="Z145" s="492"/>
      <c r="AA145" s="492">
        <v>1</v>
      </c>
      <c r="AB145" s="493">
        <v>2</v>
      </c>
    </row>
    <row r="146" spans="1:28" ht="20.45" customHeight="1" x14ac:dyDescent="0.25">
      <c r="A146" s="484" t="s">
        <v>1</v>
      </c>
      <c r="B146" s="485" t="s">
        <v>20</v>
      </c>
      <c r="C146" s="471"/>
      <c r="D146" s="472"/>
      <c r="E146" s="472"/>
      <c r="F146" s="472"/>
      <c r="G146" s="472"/>
      <c r="H146" s="472"/>
      <c r="I146" s="472">
        <v>1</v>
      </c>
      <c r="J146" s="472"/>
      <c r="K146" s="472"/>
      <c r="L146" s="472"/>
      <c r="M146" s="472"/>
      <c r="N146" s="472"/>
      <c r="O146" s="472"/>
      <c r="P146" s="472"/>
      <c r="Q146" s="472"/>
      <c r="R146" s="472"/>
      <c r="S146" s="472"/>
      <c r="T146" s="472"/>
      <c r="U146" s="472"/>
      <c r="V146" s="472"/>
      <c r="W146" s="472"/>
      <c r="X146" s="472"/>
      <c r="Y146" s="472"/>
      <c r="Z146" s="472"/>
      <c r="AA146" s="472"/>
      <c r="AB146" s="473">
        <v>1</v>
      </c>
    </row>
    <row r="147" spans="1:28" ht="20.45" customHeight="1" thickBot="1" x14ac:dyDescent="0.3">
      <c r="A147" s="479" t="s">
        <v>1</v>
      </c>
      <c r="B147" s="480" t="s">
        <v>21</v>
      </c>
      <c r="C147" s="481"/>
      <c r="D147" s="482"/>
      <c r="E147" s="482"/>
      <c r="F147" s="482"/>
      <c r="G147" s="482"/>
      <c r="H147" s="482"/>
      <c r="I147" s="482">
        <v>1</v>
      </c>
      <c r="J147" s="482"/>
      <c r="K147" s="482"/>
      <c r="L147" s="482"/>
      <c r="M147" s="482"/>
      <c r="N147" s="482"/>
      <c r="O147" s="482"/>
      <c r="P147" s="482"/>
      <c r="Q147" s="482"/>
      <c r="R147" s="482"/>
      <c r="S147" s="482"/>
      <c r="T147" s="482"/>
      <c r="U147" s="482"/>
      <c r="V147" s="482"/>
      <c r="W147" s="482"/>
      <c r="X147" s="482"/>
      <c r="Y147" s="482"/>
      <c r="Z147" s="482"/>
      <c r="AA147" s="482"/>
      <c r="AB147" s="483">
        <v>1</v>
      </c>
    </row>
    <row r="148" spans="1:28" s="337" customFormat="1" ht="20.45" customHeight="1" thickBot="1" x14ac:dyDescent="0.3">
      <c r="A148" s="1705" t="s">
        <v>857</v>
      </c>
      <c r="B148" s="1706"/>
      <c r="C148" s="494"/>
      <c r="D148" s="495"/>
      <c r="E148" s="495"/>
      <c r="F148" s="495"/>
      <c r="G148" s="495"/>
      <c r="H148" s="495"/>
      <c r="I148" s="495">
        <v>2</v>
      </c>
      <c r="J148" s="495"/>
      <c r="K148" s="495"/>
      <c r="L148" s="495"/>
      <c r="M148" s="495"/>
      <c r="N148" s="495"/>
      <c r="O148" s="495"/>
      <c r="P148" s="495"/>
      <c r="Q148" s="495"/>
      <c r="R148" s="495"/>
      <c r="S148" s="495"/>
      <c r="T148" s="495"/>
      <c r="U148" s="495"/>
      <c r="V148" s="495"/>
      <c r="W148" s="495"/>
      <c r="X148" s="495"/>
      <c r="Y148" s="495"/>
      <c r="Z148" s="495"/>
      <c r="AA148" s="495"/>
      <c r="AB148" s="496">
        <v>2</v>
      </c>
    </row>
    <row r="149" spans="1:28" ht="20.45" customHeight="1" x14ac:dyDescent="0.25">
      <c r="A149" s="484" t="s">
        <v>1</v>
      </c>
      <c r="B149" s="485" t="s">
        <v>2</v>
      </c>
      <c r="C149" s="471"/>
      <c r="D149" s="472"/>
      <c r="E149" s="472"/>
      <c r="F149" s="472"/>
      <c r="G149" s="472"/>
      <c r="H149" s="472"/>
      <c r="I149" s="472">
        <v>1</v>
      </c>
      <c r="J149" s="472"/>
      <c r="K149" s="472"/>
      <c r="L149" s="472"/>
      <c r="M149" s="472"/>
      <c r="N149" s="472"/>
      <c r="O149" s="472"/>
      <c r="P149" s="472"/>
      <c r="Q149" s="472"/>
      <c r="R149" s="472"/>
      <c r="S149" s="472"/>
      <c r="T149" s="472"/>
      <c r="U149" s="472"/>
      <c r="V149" s="472"/>
      <c r="W149" s="472"/>
      <c r="X149" s="472"/>
      <c r="Y149" s="472"/>
      <c r="Z149" s="472"/>
      <c r="AA149" s="472"/>
      <c r="AB149" s="473">
        <v>1</v>
      </c>
    </row>
    <row r="150" spans="1:28" ht="20.45" customHeight="1" thickBot="1" x14ac:dyDescent="0.3">
      <c r="A150" s="479" t="s">
        <v>1</v>
      </c>
      <c r="B150" s="480" t="s">
        <v>11</v>
      </c>
      <c r="C150" s="481"/>
      <c r="D150" s="482"/>
      <c r="E150" s="482"/>
      <c r="F150" s="482"/>
      <c r="G150" s="482"/>
      <c r="H150" s="482"/>
      <c r="I150" s="482">
        <v>1</v>
      </c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  <c r="X150" s="482"/>
      <c r="Y150" s="482"/>
      <c r="Z150" s="482"/>
      <c r="AA150" s="482">
        <v>1</v>
      </c>
      <c r="AB150" s="483">
        <v>2</v>
      </c>
    </row>
    <row r="151" spans="1:28" s="334" customFormat="1" ht="20.45" customHeight="1" thickBot="1" x14ac:dyDescent="0.3">
      <c r="A151" s="1707" t="s">
        <v>858</v>
      </c>
      <c r="B151" s="1708"/>
      <c r="C151" s="491"/>
      <c r="D151" s="492"/>
      <c r="E151" s="492"/>
      <c r="F151" s="492"/>
      <c r="G151" s="492"/>
      <c r="H151" s="492"/>
      <c r="I151" s="492">
        <v>2</v>
      </c>
      <c r="J151" s="492"/>
      <c r="K151" s="492"/>
      <c r="L151" s="492"/>
      <c r="M151" s="492"/>
      <c r="N151" s="492"/>
      <c r="O151" s="492"/>
      <c r="P151" s="492"/>
      <c r="Q151" s="492"/>
      <c r="R151" s="492"/>
      <c r="S151" s="492"/>
      <c r="T151" s="492"/>
      <c r="U151" s="492"/>
      <c r="V151" s="492"/>
      <c r="W151" s="492"/>
      <c r="X151" s="492"/>
      <c r="Y151" s="492"/>
      <c r="Z151" s="492"/>
      <c r="AA151" s="492">
        <v>1</v>
      </c>
      <c r="AB151" s="493">
        <v>3</v>
      </c>
    </row>
    <row r="152" spans="1:28" s="338" customFormat="1" ht="20.45" customHeight="1" thickBot="1" x14ac:dyDescent="0.3">
      <c r="A152" s="1710" t="s">
        <v>859</v>
      </c>
      <c r="B152" s="1711"/>
      <c r="C152" s="497"/>
      <c r="D152" s="498"/>
      <c r="E152" s="498"/>
      <c r="F152" s="498"/>
      <c r="G152" s="498"/>
      <c r="H152" s="498"/>
      <c r="I152" s="498">
        <v>8</v>
      </c>
      <c r="J152" s="498"/>
      <c r="K152" s="498">
        <v>1</v>
      </c>
      <c r="L152" s="498"/>
      <c r="M152" s="498"/>
      <c r="N152" s="498"/>
      <c r="O152" s="498"/>
      <c r="P152" s="498"/>
      <c r="Q152" s="498"/>
      <c r="R152" s="498">
        <v>1</v>
      </c>
      <c r="S152" s="498"/>
      <c r="T152" s="498">
        <v>2</v>
      </c>
      <c r="U152" s="498"/>
      <c r="V152" s="498"/>
      <c r="W152" s="498"/>
      <c r="X152" s="498"/>
      <c r="Y152" s="498"/>
      <c r="Z152" s="498"/>
      <c r="AA152" s="498">
        <v>5</v>
      </c>
      <c r="AB152" s="499">
        <v>17</v>
      </c>
    </row>
    <row r="153" spans="1:28" ht="20.45" customHeight="1" thickBot="1" x14ac:dyDescent="0.3">
      <c r="A153" s="486" t="s">
        <v>23</v>
      </c>
      <c r="B153" s="487" t="s">
        <v>854</v>
      </c>
      <c r="C153" s="488"/>
      <c r="D153" s="489"/>
      <c r="E153" s="489"/>
      <c r="F153" s="489"/>
      <c r="G153" s="489"/>
      <c r="H153" s="489"/>
      <c r="I153" s="489">
        <v>4</v>
      </c>
      <c r="J153" s="489"/>
      <c r="K153" s="489"/>
      <c r="L153" s="489"/>
      <c r="M153" s="489"/>
      <c r="N153" s="489">
        <v>2</v>
      </c>
      <c r="O153" s="489"/>
      <c r="P153" s="489"/>
      <c r="Q153" s="489"/>
      <c r="R153" s="489">
        <v>2</v>
      </c>
      <c r="S153" s="489">
        <v>1</v>
      </c>
      <c r="T153" s="489"/>
      <c r="U153" s="489"/>
      <c r="V153" s="489"/>
      <c r="W153" s="489"/>
      <c r="X153" s="489"/>
      <c r="Y153" s="489"/>
      <c r="Z153" s="489"/>
      <c r="AA153" s="489"/>
      <c r="AB153" s="490">
        <v>9</v>
      </c>
    </row>
    <row r="154" spans="1:28" s="334" customFormat="1" ht="20.45" customHeight="1" thickBot="1" x14ac:dyDescent="0.3">
      <c r="A154" s="1707" t="s">
        <v>860</v>
      </c>
      <c r="B154" s="1708"/>
      <c r="C154" s="491"/>
      <c r="D154" s="492"/>
      <c r="E154" s="492"/>
      <c r="F154" s="492"/>
      <c r="G154" s="492"/>
      <c r="H154" s="492"/>
      <c r="I154" s="492">
        <v>4</v>
      </c>
      <c r="J154" s="492"/>
      <c r="K154" s="492"/>
      <c r="L154" s="492"/>
      <c r="M154" s="492"/>
      <c r="N154" s="492">
        <v>2</v>
      </c>
      <c r="O154" s="492"/>
      <c r="P154" s="492"/>
      <c r="Q154" s="492"/>
      <c r="R154" s="492">
        <v>2</v>
      </c>
      <c r="S154" s="492">
        <v>1</v>
      </c>
      <c r="T154" s="492"/>
      <c r="U154" s="492"/>
      <c r="V154" s="492"/>
      <c r="W154" s="492"/>
      <c r="X154" s="492"/>
      <c r="Y154" s="492"/>
      <c r="Z154" s="492"/>
      <c r="AA154" s="492"/>
      <c r="AB154" s="493">
        <v>9</v>
      </c>
    </row>
    <row r="155" spans="1:28" ht="20.45" customHeight="1" thickBot="1" x14ac:dyDescent="0.3">
      <c r="A155" s="486" t="s">
        <v>23</v>
      </c>
      <c r="B155" s="487" t="s">
        <v>25</v>
      </c>
      <c r="C155" s="488"/>
      <c r="D155" s="489"/>
      <c r="E155" s="489"/>
      <c r="F155" s="489"/>
      <c r="G155" s="489"/>
      <c r="H155" s="489"/>
      <c r="I155" s="489">
        <v>1</v>
      </c>
      <c r="J155" s="489"/>
      <c r="K155" s="489"/>
      <c r="L155" s="489"/>
      <c r="M155" s="489"/>
      <c r="N155" s="489"/>
      <c r="O155" s="489"/>
      <c r="P155" s="489"/>
      <c r="Q155" s="489"/>
      <c r="R155" s="489"/>
      <c r="S155" s="489"/>
      <c r="T155" s="489"/>
      <c r="U155" s="489"/>
      <c r="V155" s="489"/>
      <c r="W155" s="489"/>
      <c r="X155" s="489"/>
      <c r="Y155" s="489"/>
      <c r="Z155" s="489"/>
      <c r="AA155" s="489"/>
      <c r="AB155" s="490">
        <v>1</v>
      </c>
    </row>
    <row r="156" spans="1:28" s="334" customFormat="1" ht="20.45" customHeight="1" thickBot="1" x14ac:dyDescent="0.3">
      <c r="A156" s="1707" t="s">
        <v>861</v>
      </c>
      <c r="B156" s="1709"/>
      <c r="C156" s="491"/>
      <c r="D156" s="492"/>
      <c r="E156" s="492"/>
      <c r="F156" s="492"/>
      <c r="G156" s="492"/>
      <c r="H156" s="492"/>
      <c r="I156" s="492">
        <v>1</v>
      </c>
      <c r="J156" s="492"/>
      <c r="K156" s="492"/>
      <c r="L156" s="492"/>
      <c r="M156" s="492"/>
      <c r="N156" s="492"/>
      <c r="O156" s="492"/>
      <c r="P156" s="492"/>
      <c r="Q156" s="492"/>
      <c r="R156" s="492"/>
      <c r="S156" s="492"/>
      <c r="T156" s="492"/>
      <c r="U156" s="492"/>
      <c r="V156" s="492"/>
      <c r="W156" s="492"/>
      <c r="X156" s="492"/>
      <c r="Y156" s="492"/>
      <c r="Z156" s="492"/>
      <c r="AA156" s="492"/>
      <c r="AB156" s="493">
        <v>1</v>
      </c>
    </row>
    <row r="157" spans="1:28" ht="20.45" customHeight="1" thickBot="1" x14ac:dyDescent="0.3">
      <c r="A157" s="486" t="s">
        <v>23</v>
      </c>
      <c r="B157" s="487" t="s">
        <v>66</v>
      </c>
      <c r="C157" s="488"/>
      <c r="D157" s="489"/>
      <c r="E157" s="489"/>
      <c r="F157" s="489"/>
      <c r="G157" s="489"/>
      <c r="H157" s="489"/>
      <c r="I157" s="489"/>
      <c r="J157" s="489"/>
      <c r="K157" s="489"/>
      <c r="L157" s="489"/>
      <c r="M157" s="489"/>
      <c r="N157" s="489"/>
      <c r="O157" s="489"/>
      <c r="P157" s="489"/>
      <c r="Q157" s="489"/>
      <c r="R157" s="489"/>
      <c r="S157" s="489"/>
      <c r="T157" s="489"/>
      <c r="U157" s="489"/>
      <c r="V157" s="489"/>
      <c r="W157" s="489"/>
      <c r="X157" s="489"/>
      <c r="Y157" s="489"/>
      <c r="Z157" s="489"/>
      <c r="AA157" s="489">
        <v>1</v>
      </c>
      <c r="AB157" s="490">
        <v>1</v>
      </c>
    </row>
    <row r="158" spans="1:28" s="337" customFormat="1" ht="20.45" customHeight="1" thickBot="1" x14ac:dyDescent="0.3">
      <c r="A158" s="1705" t="s">
        <v>1039</v>
      </c>
      <c r="B158" s="1712"/>
      <c r="C158" s="494"/>
      <c r="D158" s="495"/>
      <c r="E158" s="495"/>
      <c r="F158" s="495"/>
      <c r="G158" s="495"/>
      <c r="H158" s="495"/>
      <c r="I158" s="495"/>
      <c r="J158" s="495"/>
      <c r="K158" s="495"/>
      <c r="L158" s="495"/>
      <c r="M158" s="495"/>
      <c r="N158" s="495"/>
      <c r="O158" s="495"/>
      <c r="P158" s="495"/>
      <c r="Q158" s="495"/>
      <c r="R158" s="495"/>
      <c r="S158" s="495"/>
      <c r="T158" s="495"/>
      <c r="U158" s="495"/>
      <c r="V158" s="495"/>
      <c r="W158" s="495"/>
      <c r="X158" s="495"/>
      <c r="Y158" s="495"/>
      <c r="Z158" s="495"/>
      <c r="AA158" s="495">
        <v>1</v>
      </c>
      <c r="AB158" s="496">
        <v>1</v>
      </c>
    </row>
    <row r="159" spans="1:28" ht="20.45" customHeight="1" x14ac:dyDescent="0.25">
      <c r="A159" s="484" t="s">
        <v>23</v>
      </c>
      <c r="B159" s="485" t="s">
        <v>24</v>
      </c>
      <c r="C159" s="471"/>
      <c r="D159" s="472"/>
      <c r="E159" s="472"/>
      <c r="F159" s="472"/>
      <c r="G159" s="472"/>
      <c r="H159" s="472"/>
      <c r="I159" s="472">
        <v>1</v>
      </c>
      <c r="J159" s="472"/>
      <c r="K159" s="472"/>
      <c r="L159" s="472"/>
      <c r="M159" s="472"/>
      <c r="N159" s="472"/>
      <c r="O159" s="472"/>
      <c r="P159" s="472"/>
      <c r="Q159" s="472"/>
      <c r="R159" s="472"/>
      <c r="S159" s="472"/>
      <c r="T159" s="472"/>
      <c r="U159" s="472"/>
      <c r="V159" s="472"/>
      <c r="W159" s="472"/>
      <c r="X159" s="472"/>
      <c r="Y159" s="472"/>
      <c r="Z159" s="472"/>
      <c r="AA159" s="472"/>
      <c r="AB159" s="473">
        <v>1</v>
      </c>
    </row>
    <row r="160" spans="1:28" ht="20.45" customHeight="1" thickBot="1" x14ac:dyDescent="0.3">
      <c r="A160" s="479" t="s">
        <v>23</v>
      </c>
      <c r="B160" s="480" t="s">
        <v>27</v>
      </c>
      <c r="C160" s="481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  <c r="X160" s="482"/>
      <c r="Y160" s="482"/>
      <c r="Z160" s="482"/>
      <c r="AA160" s="482">
        <v>1</v>
      </c>
      <c r="AB160" s="483">
        <v>1</v>
      </c>
    </row>
    <row r="161" spans="1:28" s="334" customFormat="1" ht="20.45" customHeight="1" thickBot="1" x14ac:dyDescent="0.3">
      <c r="A161" s="1707" t="s">
        <v>863</v>
      </c>
      <c r="B161" s="1709"/>
      <c r="C161" s="491"/>
      <c r="D161" s="492"/>
      <c r="E161" s="492"/>
      <c r="F161" s="492"/>
      <c r="G161" s="492"/>
      <c r="H161" s="492"/>
      <c r="I161" s="492">
        <v>1</v>
      </c>
      <c r="J161" s="492"/>
      <c r="K161" s="492"/>
      <c r="L161" s="492"/>
      <c r="M161" s="492"/>
      <c r="N161" s="492"/>
      <c r="O161" s="492"/>
      <c r="P161" s="492"/>
      <c r="Q161" s="492"/>
      <c r="R161" s="492"/>
      <c r="S161" s="492"/>
      <c r="T161" s="492"/>
      <c r="U161" s="492"/>
      <c r="V161" s="492"/>
      <c r="W161" s="492"/>
      <c r="X161" s="492"/>
      <c r="Y161" s="492"/>
      <c r="Z161" s="492"/>
      <c r="AA161" s="492">
        <v>1</v>
      </c>
      <c r="AB161" s="493">
        <v>2</v>
      </c>
    </row>
    <row r="162" spans="1:28" s="338" customFormat="1" ht="20.45" customHeight="1" thickBot="1" x14ac:dyDescent="0.3">
      <c r="A162" s="1713" t="s">
        <v>1016</v>
      </c>
      <c r="B162" s="1714"/>
      <c r="C162" s="500"/>
      <c r="D162" s="500"/>
      <c r="E162" s="500"/>
      <c r="F162" s="500"/>
      <c r="G162" s="500"/>
      <c r="H162" s="500"/>
      <c r="I162" s="500">
        <v>6</v>
      </c>
      <c r="J162" s="500"/>
      <c r="K162" s="500"/>
      <c r="L162" s="500"/>
      <c r="M162" s="500"/>
      <c r="N162" s="500">
        <v>2</v>
      </c>
      <c r="O162" s="500"/>
      <c r="P162" s="500"/>
      <c r="Q162" s="500"/>
      <c r="R162" s="500">
        <v>2</v>
      </c>
      <c r="S162" s="500">
        <v>1</v>
      </c>
      <c r="T162" s="500"/>
      <c r="U162" s="500"/>
      <c r="V162" s="500"/>
      <c r="W162" s="500"/>
      <c r="X162" s="500"/>
      <c r="Y162" s="500"/>
      <c r="Z162" s="500"/>
      <c r="AA162" s="500">
        <v>2</v>
      </c>
      <c r="AB162" s="501">
        <v>13</v>
      </c>
    </row>
    <row r="163" spans="1:28" ht="20.45" customHeight="1" thickBot="1" x14ac:dyDescent="0.3">
      <c r="A163" s="486" t="s">
        <v>80</v>
      </c>
      <c r="B163" s="487" t="s">
        <v>854</v>
      </c>
      <c r="C163" s="488"/>
      <c r="D163" s="489"/>
      <c r="E163" s="489"/>
      <c r="F163" s="489"/>
      <c r="G163" s="489"/>
      <c r="H163" s="489"/>
      <c r="I163" s="489">
        <v>2</v>
      </c>
      <c r="J163" s="489"/>
      <c r="K163" s="489"/>
      <c r="L163" s="489"/>
      <c r="M163" s="489"/>
      <c r="N163" s="489">
        <v>2</v>
      </c>
      <c r="O163" s="489"/>
      <c r="P163" s="489"/>
      <c r="Q163" s="489"/>
      <c r="R163" s="489">
        <v>2</v>
      </c>
      <c r="S163" s="489">
        <v>1</v>
      </c>
      <c r="T163" s="489">
        <v>2</v>
      </c>
      <c r="U163" s="489"/>
      <c r="V163" s="489">
        <v>1</v>
      </c>
      <c r="W163" s="489"/>
      <c r="X163" s="489"/>
      <c r="Y163" s="489"/>
      <c r="Z163" s="489"/>
      <c r="AA163" s="489"/>
      <c r="AB163" s="490">
        <v>10</v>
      </c>
    </row>
    <row r="164" spans="1:28" s="334" customFormat="1" ht="20.45" customHeight="1" thickBot="1" x14ac:dyDescent="0.3">
      <c r="A164" s="1707" t="s">
        <v>864</v>
      </c>
      <c r="B164" s="1709"/>
      <c r="C164" s="491"/>
      <c r="D164" s="492"/>
      <c r="E164" s="492"/>
      <c r="F164" s="492"/>
      <c r="G164" s="492"/>
      <c r="H164" s="492"/>
      <c r="I164" s="492">
        <v>2</v>
      </c>
      <c r="J164" s="492"/>
      <c r="K164" s="492"/>
      <c r="L164" s="492"/>
      <c r="M164" s="492"/>
      <c r="N164" s="492">
        <v>2</v>
      </c>
      <c r="O164" s="492"/>
      <c r="P164" s="492"/>
      <c r="Q164" s="492"/>
      <c r="R164" s="492">
        <v>2</v>
      </c>
      <c r="S164" s="492">
        <v>1</v>
      </c>
      <c r="T164" s="492">
        <v>2</v>
      </c>
      <c r="U164" s="492"/>
      <c r="V164" s="492">
        <v>1</v>
      </c>
      <c r="W164" s="492"/>
      <c r="X164" s="492"/>
      <c r="Y164" s="492"/>
      <c r="Z164" s="492"/>
      <c r="AA164" s="492"/>
      <c r="AB164" s="493">
        <v>10</v>
      </c>
    </row>
    <row r="165" spans="1:28" ht="20.45" customHeight="1" thickBot="1" x14ac:dyDescent="0.3">
      <c r="A165" s="486" t="s">
        <v>80</v>
      </c>
      <c r="B165" s="487" t="s">
        <v>104</v>
      </c>
      <c r="C165" s="488"/>
      <c r="D165" s="489"/>
      <c r="E165" s="489"/>
      <c r="F165" s="489"/>
      <c r="G165" s="489"/>
      <c r="H165" s="489"/>
      <c r="I165" s="489">
        <v>1</v>
      </c>
      <c r="J165" s="489"/>
      <c r="K165" s="489"/>
      <c r="L165" s="489"/>
      <c r="M165" s="489"/>
      <c r="N165" s="489"/>
      <c r="O165" s="489"/>
      <c r="P165" s="489"/>
      <c r="Q165" s="489"/>
      <c r="R165" s="489"/>
      <c r="S165" s="489"/>
      <c r="T165" s="489"/>
      <c r="U165" s="489"/>
      <c r="V165" s="489"/>
      <c r="W165" s="489"/>
      <c r="X165" s="489"/>
      <c r="Y165" s="489"/>
      <c r="Z165" s="489"/>
      <c r="AA165" s="489"/>
      <c r="AB165" s="490">
        <v>1</v>
      </c>
    </row>
    <row r="166" spans="1:28" s="334" customFormat="1" ht="20.45" customHeight="1" thickBot="1" x14ac:dyDescent="0.3">
      <c r="A166" s="1707" t="s">
        <v>865</v>
      </c>
      <c r="B166" s="1709"/>
      <c r="C166" s="491"/>
      <c r="D166" s="492"/>
      <c r="E166" s="492"/>
      <c r="F166" s="492"/>
      <c r="G166" s="492"/>
      <c r="H166" s="492"/>
      <c r="I166" s="492">
        <v>1</v>
      </c>
      <c r="J166" s="492"/>
      <c r="K166" s="492"/>
      <c r="L166" s="492"/>
      <c r="M166" s="492"/>
      <c r="N166" s="492"/>
      <c r="O166" s="492"/>
      <c r="P166" s="492"/>
      <c r="Q166" s="492"/>
      <c r="R166" s="492"/>
      <c r="S166" s="492"/>
      <c r="T166" s="492"/>
      <c r="U166" s="492"/>
      <c r="V166" s="492"/>
      <c r="W166" s="492"/>
      <c r="X166" s="492"/>
      <c r="Y166" s="492"/>
      <c r="Z166" s="492"/>
      <c r="AA166" s="492"/>
      <c r="AB166" s="493">
        <v>1</v>
      </c>
    </row>
    <row r="167" spans="1:28" ht="20.45" customHeight="1" x14ac:dyDescent="0.25">
      <c r="A167" s="484" t="s">
        <v>80</v>
      </c>
      <c r="B167" s="485" t="s">
        <v>89</v>
      </c>
      <c r="C167" s="471"/>
      <c r="D167" s="472"/>
      <c r="E167" s="472"/>
      <c r="F167" s="472"/>
      <c r="G167" s="472"/>
      <c r="H167" s="472"/>
      <c r="I167" s="472">
        <v>1</v>
      </c>
      <c r="J167" s="472"/>
      <c r="K167" s="472"/>
      <c r="L167" s="472"/>
      <c r="M167" s="472"/>
      <c r="N167" s="472"/>
      <c r="O167" s="472"/>
      <c r="P167" s="472"/>
      <c r="Q167" s="472"/>
      <c r="R167" s="472"/>
      <c r="S167" s="472"/>
      <c r="T167" s="472"/>
      <c r="U167" s="472"/>
      <c r="V167" s="472"/>
      <c r="W167" s="472"/>
      <c r="X167" s="472"/>
      <c r="Y167" s="472"/>
      <c r="Z167" s="472"/>
      <c r="AA167" s="472"/>
      <c r="AB167" s="473">
        <v>1</v>
      </c>
    </row>
    <row r="168" spans="1:28" ht="20.45" customHeight="1" thickBot="1" x14ac:dyDescent="0.3">
      <c r="A168" s="479" t="s">
        <v>80</v>
      </c>
      <c r="B168" s="480" t="s">
        <v>99</v>
      </c>
      <c r="C168" s="481"/>
      <c r="D168" s="482"/>
      <c r="E168" s="482"/>
      <c r="F168" s="482"/>
      <c r="G168" s="482"/>
      <c r="H168" s="482"/>
      <c r="I168" s="482">
        <v>1</v>
      </c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  <c r="X168" s="482"/>
      <c r="Y168" s="482"/>
      <c r="Z168" s="482"/>
      <c r="AA168" s="482"/>
      <c r="AB168" s="483">
        <v>1</v>
      </c>
    </row>
    <row r="169" spans="1:28" s="337" customFormat="1" ht="20.45" customHeight="1" thickBot="1" x14ac:dyDescent="0.3">
      <c r="A169" s="1705" t="s">
        <v>1040</v>
      </c>
      <c r="B169" s="1706"/>
      <c r="C169" s="494"/>
      <c r="D169" s="495"/>
      <c r="E169" s="495"/>
      <c r="F169" s="495"/>
      <c r="G169" s="495"/>
      <c r="H169" s="495"/>
      <c r="I169" s="495">
        <v>2</v>
      </c>
      <c r="J169" s="495"/>
      <c r="K169" s="495"/>
      <c r="L169" s="495"/>
      <c r="M169" s="495"/>
      <c r="N169" s="495"/>
      <c r="O169" s="495"/>
      <c r="P169" s="495"/>
      <c r="Q169" s="495"/>
      <c r="R169" s="495"/>
      <c r="S169" s="495"/>
      <c r="T169" s="495"/>
      <c r="U169" s="495"/>
      <c r="V169" s="495"/>
      <c r="W169" s="495"/>
      <c r="X169" s="495"/>
      <c r="Y169" s="495"/>
      <c r="Z169" s="495"/>
      <c r="AA169" s="495"/>
      <c r="AB169" s="496">
        <v>2</v>
      </c>
    </row>
    <row r="170" spans="1:28" ht="20.45" customHeight="1" x14ac:dyDescent="0.25">
      <c r="A170" s="484" t="s">
        <v>80</v>
      </c>
      <c r="B170" s="485" t="s">
        <v>82</v>
      </c>
      <c r="C170" s="471"/>
      <c r="D170" s="472"/>
      <c r="E170" s="472"/>
      <c r="F170" s="472"/>
      <c r="G170" s="472"/>
      <c r="H170" s="472"/>
      <c r="I170" s="472">
        <v>1</v>
      </c>
      <c r="J170" s="472"/>
      <c r="K170" s="472"/>
      <c r="L170" s="472"/>
      <c r="M170" s="472"/>
      <c r="N170" s="472"/>
      <c r="O170" s="472"/>
      <c r="P170" s="472"/>
      <c r="Q170" s="472"/>
      <c r="R170" s="472"/>
      <c r="S170" s="472"/>
      <c r="T170" s="472"/>
      <c r="U170" s="472"/>
      <c r="V170" s="472"/>
      <c r="W170" s="472"/>
      <c r="X170" s="472"/>
      <c r="Y170" s="472"/>
      <c r="Z170" s="472"/>
      <c r="AA170" s="472">
        <v>1</v>
      </c>
      <c r="AB170" s="473">
        <v>2</v>
      </c>
    </row>
    <row r="171" spans="1:28" ht="20.45" customHeight="1" thickBot="1" x14ac:dyDescent="0.3">
      <c r="A171" s="479" t="s">
        <v>80</v>
      </c>
      <c r="B171" s="480" t="s">
        <v>105</v>
      </c>
      <c r="C171" s="481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  <c r="X171" s="482"/>
      <c r="Y171" s="482"/>
      <c r="Z171" s="482"/>
      <c r="AA171" s="482">
        <v>1</v>
      </c>
      <c r="AB171" s="483">
        <v>1</v>
      </c>
    </row>
    <row r="172" spans="1:28" s="334" customFormat="1" ht="20.45" customHeight="1" thickBot="1" x14ac:dyDescent="0.3">
      <c r="A172" s="1707" t="s">
        <v>866</v>
      </c>
      <c r="B172" s="1708"/>
      <c r="C172" s="491"/>
      <c r="D172" s="492"/>
      <c r="E172" s="492"/>
      <c r="F172" s="492"/>
      <c r="G172" s="492"/>
      <c r="H172" s="492"/>
      <c r="I172" s="492">
        <v>1</v>
      </c>
      <c r="J172" s="492"/>
      <c r="K172" s="492"/>
      <c r="L172" s="492"/>
      <c r="M172" s="492"/>
      <c r="N172" s="492"/>
      <c r="O172" s="492"/>
      <c r="P172" s="492"/>
      <c r="Q172" s="492"/>
      <c r="R172" s="492"/>
      <c r="S172" s="492"/>
      <c r="T172" s="492"/>
      <c r="U172" s="492"/>
      <c r="V172" s="492"/>
      <c r="W172" s="492"/>
      <c r="X172" s="492"/>
      <c r="Y172" s="492"/>
      <c r="Z172" s="492"/>
      <c r="AA172" s="492">
        <v>2</v>
      </c>
      <c r="AB172" s="493">
        <v>3</v>
      </c>
    </row>
    <row r="173" spans="1:28" ht="20.45" customHeight="1" x14ac:dyDescent="0.25">
      <c r="A173" s="484" t="s">
        <v>80</v>
      </c>
      <c r="B173" s="485" t="s">
        <v>106</v>
      </c>
      <c r="C173" s="471"/>
      <c r="D173" s="472"/>
      <c r="E173" s="472"/>
      <c r="F173" s="472"/>
      <c r="G173" s="472"/>
      <c r="H173" s="472"/>
      <c r="I173" s="472">
        <v>1</v>
      </c>
      <c r="J173" s="472"/>
      <c r="K173" s="472"/>
      <c r="L173" s="472"/>
      <c r="M173" s="472"/>
      <c r="N173" s="472"/>
      <c r="O173" s="472"/>
      <c r="P173" s="472"/>
      <c r="Q173" s="472"/>
      <c r="R173" s="472"/>
      <c r="S173" s="472"/>
      <c r="T173" s="472"/>
      <c r="U173" s="472"/>
      <c r="V173" s="472"/>
      <c r="W173" s="472"/>
      <c r="X173" s="472"/>
      <c r="Y173" s="472"/>
      <c r="Z173" s="472"/>
      <c r="AA173" s="472"/>
      <c r="AB173" s="473">
        <v>1</v>
      </c>
    </row>
    <row r="174" spans="1:28" ht="20.45" customHeight="1" x14ac:dyDescent="0.25">
      <c r="A174" s="474" t="s">
        <v>80</v>
      </c>
      <c r="B174" s="475" t="s">
        <v>107</v>
      </c>
      <c r="C174" s="476"/>
      <c r="D174" s="477"/>
      <c r="E174" s="477"/>
      <c r="F174" s="477"/>
      <c r="G174" s="477"/>
      <c r="H174" s="477"/>
      <c r="I174" s="477">
        <v>1</v>
      </c>
      <c r="J174" s="477"/>
      <c r="K174" s="477"/>
      <c r="L174" s="477"/>
      <c r="M174" s="477"/>
      <c r="N174" s="477">
        <v>1</v>
      </c>
      <c r="O174" s="477"/>
      <c r="P174" s="477"/>
      <c r="Q174" s="477"/>
      <c r="R174" s="477"/>
      <c r="S174" s="477"/>
      <c r="T174" s="477"/>
      <c r="U174" s="477"/>
      <c r="V174" s="477"/>
      <c r="W174" s="477"/>
      <c r="X174" s="477"/>
      <c r="Y174" s="477"/>
      <c r="Z174" s="477"/>
      <c r="AA174" s="477"/>
      <c r="AB174" s="478">
        <v>2</v>
      </c>
    </row>
    <row r="175" spans="1:28" ht="20.45" customHeight="1" thickBot="1" x14ac:dyDescent="0.3">
      <c r="A175" s="479" t="s">
        <v>80</v>
      </c>
      <c r="B175" s="480" t="s">
        <v>112</v>
      </c>
      <c r="C175" s="481"/>
      <c r="D175" s="482"/>
      <c r="E175" s="482"/>
      <c r="F175" s="482"/>
      <c r="G175" s="482"/>
      <c r="H175" s="482"/>
      <c r="I175" s="482">
        <v>1</v>
      </c>
      <c r="J175" s="482"/>
      <c r="K175" s="482"/>
      <c r="L175" s="482"/>
      <c r="M175" s="482"/>
      <c r="N175" s="482"/>
      <c r="O175" s="482"/>
      <c r="P175" s="482"/>
      <c r="Q175" s="482"/>
      <c r="R175" s="482"/>
      <c r="S175" s="482"/>
      <c r="T175" s="482"/>
      <c r="U175" s="482"/>
      <c r="V175" s="482"/>
      <c r="W175" s="482"/>
      <c r="X175" s="482"/>
      <c r="Y175" s="482"/>
      <c r="Z175" s="482"/>
      <c r="AA175" s="482"/>
      <c r="AB175" s="483">
        <v>1</v>
      </c>
    </row>
    <row r="176" spans="1:28" s="337" customFormat="1" ht="20.45" customHeight="1" thickBot="1" x14ac:dyDescent="0.3">
      <c r="A176" s="1705" t="s">
        <v>1041</v>
      </c>
      <c r="B176" s="1706"/>
      <c r="C176" s="494"/>
      <c r="D176" s="495"/>
      <c r="E176" s="495"/>
      <c r="F176" s="495"/>
      <c r="G176" s="495"/>
      <c r="H176" s="495"/>
      <c r="I176" s="495">
        <v>3</v>
      </c>
      <c r="J176" s="495"/>
      <c r="K176" s="495"/>
      <c r="L176" s="495"/>
      <c r="M176" s="495"/>
      <c r="N176" s="495">
        <v>1</v>
      </c>
      <c r="O176" s="495"/>
      <c r="P176" s="495"/>
      <c r="Q176" s="495"/>
      <c r="R176" s="495"/>
      <c r="S176" s="495"/>
      <c r="T176" s="495"/>
      <c r="U176" s="495"/>
      <c r="V176" s="495"/>
      <c r="W176" s="495"/>
      <c r="X176" s="495"/>
      <c r="Y176" s="495"/>
      <c r="Z176" s="495"/>
      <c r="AA176" s="495"/>
      <c r="AB176" s="496">
        <v>4</v>
      </c>
    </row>
    <row r="177" spans="1:28" ht="20.45" customHeight="1" thickBot="1" x14ac:dyDescent="0.3">
      <c r="A177" s="486" t="s">
        <v>80</v>
      </c>
      <c r="B177" s="487" t="s">
        <v>87</v>
      </c>
      <c r="C177" s="488"/>
      <c r="D177" s="489"/>
      <c r="E177" s="489"/>
      <c r="F177" s="489"/>
      <c r="G177" s="489"/>
      <c r="H177" s="489"/>
      <c r="I177" s="489"/>
      <c r="J177" s="489"/>
      <c r="K177" s="489"/>
      <c r="L177" s="489"/>
      <c r="M177" s="489"/>
      <c r="N177" s="489"/>
      <c r="O177" s="489"/>
      <c r="P177" s="489"/>
      <c r="Q177" s="489"/>
      <c r="R177" s="489"/>
      <c r="S177" s="489"/>
      <c r="T177" s="489"/>
      <c r="U177" s="489"/>
      <c r="V177" s="489"/>
      <c r="W177" s="489"/>
      <c r="X177" s="489"/>
      <c r="Y177" s="489"/>
      <c r="Z177" s="489"/>
      <c r="AA177" s="489">
        <v>1</v>
      </c>
      <c r="AB177" s="490">
        <v>1</v>
      </c>
    </row>
    <row r="178" spans="1:28" s="334" customFormat="1" ht="20.45" customHeight="1" thickBot="1" x14ac:dyDescent="0.3">
      <c r="A178" s="1707" t="s">
        <v>868</v>
      </c>
      <c r="B178" s="1708"/>
      <c r="C178" s="491"/>
      <c r="D178" s="492"/>
      <c r="E178" s="492"/>
      <c r="F178" s="492"/>
      <c r="G178" s="492"/>
      <c r="H178" s="492"/>
      <c r="I178" s="492"/>
      <c r="J178" s="492"/>
      <c r="K178" s="492"/>
      <c r="L178" s="492"/>
      <c r="M178" s="492"/>
      <c r="N178" s="492"/>
      <c r="O178" s="492"/>
      <c r="P178" s="492"/>
      <c r="Q178" s="492"/>
      <c r="R178" s="492"/>
      <c r="S178" s="492"/>
      <c r="T178" s="492"/>
      <c r="U178" s="492"/>
      <c r="V178" s="492"/>
      <c r="W178" s="492"/>
      <c r="X178" s="492"/>
      <c r="Y178" s="492"/>
      <c r="Z178" s="492"/>
      <c r="AA178" s="492">
        <v>1</v>
      </c>
      <c r="AB178" s="493">
        <v>1</v>
      </c>
    </row>
    <row r="179" spans="1:28" ht="20.45" customHeight="1" thickBot="1" x14ac:dyDescent="0.3">
      <c r="A179" s="486" t="s">
        <v>80</v>
      </c>
      <c r="B179" s="487" t="s">
        <v>84</v>
      </c>
      <c r="C179" s="488"/>
      <c r="D179" s="489"/>
      <c r="E179" s="489"/>
      <c r="F179" s="489"/>
      <c r="G179" s="489"/>
      <c r="H179" s="489"/>
      <c r="I179" s="489"/>
      <c r="J179" s="489"/>
      <c r="K179" s="489"/>
      <c r="L179" s="489"/>
      <c r="M179" s="489"/>
      <c r="N179" s="489"/>
      <c r="O179" s="489"/>
      <c r="P179" s="489"/>
      <c r="Q179" s="489"/>
      <c r="R179" s="489"/>
      <c r="S179" s="489"/>
      <c r="T179" s="489"/>
      <c r="U179" s="489"/>
      <c r="V179" s="489"/>
      <c r="W179" s="489"/>
      <c r="X179" s="489"/>
      <c r="Y179" s="489"/>
      <c r="Z179" s="489"/>
      <c r="AA179" s="489">
        <v>1</v>
      </c>
      <c r="AB179" s="490">
        <v>1</v>
      </c>
    </row>
    <row r="180" spans="1:28" s="337" customFormat="1" ht="20.45" customHeight="1" thickBot="1" x14ac:dyDescent="0.3">
      <c r="A180" s="1705" t="s">
        <v>1042</v>
      </c>
      <c r="B180" s="1706"/>
      <c r="C180" s="494"/>
      <c r="D180" s="495"/>
      <c r="E180" s="495"/>
      <c r="F180" s="495"/>
      <c r="G180" s="495"/>
      <c r="H180" s="495"/>
      <c r="I180" s="495"/>
      <c r="J180" s="495"/>
      <c r="K180" s="495"/>
      <c r="L180" s="495"/>
      <c r="M180" s="495"/>
      <c r="N180" s="495"/>
      <c r="O180" s="495"/>
      <c r="P180" s="495"/>
      <c r="Q180" s="495"/>
      <c r="R180" s="495"/>
      <c r="S180" s="495"/>
      <c r="T180" s="495"/>
      <c r="U180" s="495"/>
      <c r="V180" s="495"/>
      <c r="W180" s="495"/>
      <c r="X180" s="495"/>
      <c r="Y180" s="495"/>
      <c r="Z180" s="495"/>
      <c r="AA180" s="495">
        <v>1</v>
      </c>
      <c r="AB180" s="496">
        <v>1</v>
      </c>
    </row>
    <row r="181" spans="1:28" s="338" customFormat="1" ht="20.45" customHeight="1" thickBot="1" x14ac:dyDescent="0.3">
      <c r="A181" s="1710" t="s">
        <v>1043</v>
      </c>
      <c r="B181" s="1711"/>
      <c r="C181" s="497"/>
      <c r="D181" s="498"/>
      <c r="E181" s="498"/>
      <c r="F181" s="498"/>
      <c r="G181" s="498"/>
      <c r="H181" s="498"/>
      <c r="I181" s="498">
        <v>9</v>
      </c>
      <c r="J181" s="498"/>
      <c r="K181" s="498"/>
      <c r="L181" s="498"/>
      <c r="M181" s="498"/>
      <c r="N181" s="498">
        <v>3</v>
      </c>
      <c r="O181" s="498"/>
      <c r="P181" s="498"/>
      <c r="Q181" s="498"/>
      <c r="R181" s="498">
        <v>2</v>
      </c>
      <c r="S181" s="498">
        <v>1</v>
      </c>
      <c r="T181" s="498">
        <v>2</v>
      </c>
      <c r="U181" s="498"/>
      <c r="V181" s="498">
        <v>1</v>
      </c>
      <c r="W181" s="498"/>
      <c r="X181" s="498"/>
      <c r="Y181" s="498"/>
      <c r="Z181" s="498"/>
      <c r="AA181" s="498">
        <v>4</v>
      </c>
      <c r="AB181" s="499">
        <v>22</v>
      </c>
    </row>
    <row r="182" spans="1:28" ht="20.45" customHeight="1" thickBot="1" x14ac:dyDescent="0.3">
      <c r="A182" s="486" t="s">
        <v>113</v>
      </c>
      <c r="B182" s="487" t="s">
        <v>854</v>
      </c>
      <c r="C182" s="488"/>
      <c r="D182" s="489"/>
      <c r="E182" s="489"/>
      <c r="F182" s="489"/>
      <c r="G182" s="489"/>
      <c r="H182" s="489"/>
      <c r="I182" s="489">
        <v>2</v>
      </c>
      <c r="J182" s="489"/>
      <c r="K182" s="489">
        <v>1</v>
      </c>
      <c r="L182" s="489"/>
      <c r="M182" s="489"/>
      <c r="N182" s="489">
        <v>1</v>
      </c>
      <c r="O182" s="489"/>
      <c r="P182" s="489"/>
      <c r="Q182" s="489"/>
      <c r="R182" s="489">
        <v>2</v>
      </c>
      <c r="S182" s="489"/>
      <c r="T182" s="489">
        <v>2</v>
      </c>
      <c r="U182" s="489"/>
      <c r="V182" s="489"/>
      <c r="W182" s="489"/>
      <c r="X182" s="489"/>
      <c r="Y182" s="489"/>
      <c r="Z182" s="489"/>
      <c r="AA182" s="489">
        <v>2</v>
      </c>
      <c r="AB182" s="490">
        <v>10</v>
      </c>
    </row>
    <row r="183" spans="1:28" s="334" customFormat="1" ht="20.45" customHeight="1" thickBot="1" x14ac:dyDescent="0.3">
      <c r="A183" s="1707" t="s">
        <v>870</v>
      </c>
      <c r="B183" s="1708"/>
      <c r="C183" s="491"/>
      <c r="D183" s="492"/>
      <c r="E183" s="492"/>
      <c r="F183" s="492"/>
      <c r="G183" s="492"/>
      <c r="H183" s="492"/>
      <c r="I183" s="492">
        <v>2</v>
      </c>
      <c r="J183" s="492"/>
      <c r="K183" s="492">
        <v>1</v>
      </c>
      <c r="L183" s="492"/>
      <c r="M183" s="492"/>
      <c r="N183" s="492">
        <v>1</v>
      </c>
      <c r="O183" s="492"/>
      <c r="P183" s="492"/>
      <c r="Q183" s="492"/>
      <c r="R183" s="492">
        <v>2</v>
      </c>
      <c r="S183" s="492"/>
      <c r="T183" s="492">
        <v>2</v>
      </c>
      <c r="U183" s="492"/>
      <c r="V183" s="492"/>
      <c r="W183" s="492"/>
      <c r="X183" s="492"/>
      <c r="Y183" s="492"/>
      <c r="Z183" s="492"/>
      <c r="AA183" s="492">
        <v>2</v>
      </c>
      <c r="AB183" s="493">
        <v>10</v>
      </c>
    </row>
    <row r="184" spans="1:28" ht="20.45" customHeight="1" thickBot="1" x14ac:dyDescent="0.3">
      <c r="A184" s="486" t="s">
        <v>113</v>
      </c>
      <c r="B184" s="487" t="s">
        <v>22</v>
      </c>
      <c r="C184" s="488"/>
      <c r="D184" s="489"/>
      <c r="E184" s="489"/>
      <c r="F184" s="489"/>
      <c r="G184" s="489"/>
      <c r="H184" s="489"/>
      <c r="I184" s="489">
        <v>1</v>
      </c>
      <c r="J184" s="489"/>
      <c r="K184" s="489"/>
      <c r="L184" s="489"/>
      <c r="M184" s="489"/>
      <c r="N184" s="489"/>
      <c r="O184" s="489"/>
      <c r="P184" s="489"/>
      <c r="Q184" s="489"/>
      <c r="R184" s="489"/>
      <c r="S184" s="489"/>
      <c r="T184" s="489"/>
      <c r="U184" s="489"/>
      <c r="V184" s="489"/>
      <c r="W184" s="489"/>
      <c r="X184" s="489"/>
      <c r="Y184" s="489"/>
      <c r="Z184" s="489"/>
      <c r="AA184" s="489"/>
      <c r="AB184" s="490">
        <v>1</v>
      </c>
    </row>
    <row r="185" spans="1:28" s="334" customFormat="1" ht="20.45" customHeight="1" thickBot="1" x14ac:dyDescent="0.3">
      <c r="A185" s="1707" t="s">
        <v>871</v>
      </c>
      <c r="B185" s="1708"/>
      <c r="C185" s="491"/>
      <c r="D185" s="492"/>
      <c r="E185" s="492"/>
      <c r="F185" s="492"/>
      <c r="G185" s="492"/>
      <c r="H185" s="492"/>
      <c r="I185" s="492">
        <v>1</v>
      </c>
      <c r="J185" s="492"/>
      <c r="K185" s="492"/>
      <c r="L185" s="492"/>
      <c r="M185" s="492"/>
      <c r="N185" s="492"/>
      <c r="O185" s="492"/>
      <c r="P185" s="492"/>
      <c r="Q185" s="492"/>
      <c r="R185" s="492"/>
      <c r="S185" s="492"/>
      <c r="T185" s="492"/>
      <c r="U185" s="492"/>
      <c r="V185" s="492"/>
      <c r="W185" s="492"/>
      <c r="X185" s="492"/>
      <c r="Y185" s="492"/>
      <c r="Z185" s="492"/>
      <c r="AA185" s="492"/>
      <c r="AB185" s="493">
        <v>1</v>
      </c>
    </row>
    <row r="186" spans="1:28" ht="20.45" customHeight="1" thickBot="1" x14ac:dyDescent="0.3">
      <c r="A186" s="486" t="s">
        <v>113</v>
      </c>
      <c r="B186" s="487" t="s">
        <v>129</v>
      </c>
      <c r="C186" s="488"/>
      <c r="D186" s="489"/>
      <c r="E186" s="489"/>
      <c r="F186" s="489"/>
      <c r="G186" s="489"/>
      <c r="H186" s="489"/>
      <c r="I186" s="489">
        <v>1</v>
      </c>
      <c r="J186" s="489"/>
      <c r="K186" s="489"/>
      <c r="L186" s="489"/>
      <c r="M186" s="489"/>
      <c r="N186" s="489"/>
      <c r="O186" s="489"/>
      <c r="P186" s="489"/>
      <c r="Q186" s="489"/>
      <c r="R186" s="489"/>
      <c r="S186" s="489"/>
      <c r="T186" s="489"/>
      <c r="U186" s="489"/>
      <c r="V186" s="489"/>
      <c r="W186" s="489"/>
      <c r="X186" s="489"/>
      <c r="Y186" s="489"/>
      <c r="Z186" s="489"/>
      <c r="AA186" s="489"/>
      <c r="AB186" s="490">
        <v>1</v>
      </c>
    </row>
    <row r="187" spans="1:28" s="337" customFormat="1" ht="20.45" customHeight="1" thickBot="1" x14ac:dyDescent="0.3">
      <c r="A187" s="1705" t="s">
        <v>1044</v>
      </c>
      <c r="B187" s="1706"/>
      <c r="C187" s="494"/>
      <c r="D187" s="495"/>
      <c r="E187" s="495"/>
      <c r="F187" s="495"/>
      <c r="G187" s="495"/>
      <c r="H187" s="495"/>
      <c r="I187" s="495">
        <v>1</v>
      </c>
      <c r="J187" s="495"/>
      <c r="K187" s="495"/>
      <c r="L187" s="495"/>
      <c r="M187" s="495"/>
      <c r="N187" s="495"/>
      <c r="O187" s="495"/>
      <c r="P187" s="495"/>
      <c r="Q187" s="495"/>
      <c r="R187" s="495"/>
      <c r="S187" s="495"/>
      <c r="T187" s="495"/>
      <c r="U187" s="495"/>
      <c r="V187" s="495"/>
      <c r="W187" s="495"/>
      <c r="X187" s="495"/>
      <c r="Y187" s="495"/>
      <c r="Z187" s="495"/>
      <c r="AA187" s="495"/>
      <c r="AB187" s="496">
        <v>1</v>
      </c>
    </row>
    <row r="188" spans="1:28" ht="20.45" customHeight="1" thickBot="1" x14ac:dyDescent="0.3">
      <c r="A188" s="486" t="s">
        <v>113</v>
      </c>
      <c r="B188" s="487" t="s">
        <v>116</v>
      </c>
      <c r="C188" s="488"/>
      <c r="D188" s="489"/>
      <c r="E188" s="489"/>
      <c r="F188" s="489"/>
      <c r="G188" s="489"/>
      <c r="H188" s="489"/>
      <c r="I188" s="489">
        <v>2</v>
      </c>
      <c r="J188" s="489"/>
      <c r="K188" s="489"/>
      <c r="L188" s="489"/>
      <c r="M188" s="489"/>
      <c r="N188" s="489"/>
      <c r="O188" s="489"/>
      <c r="P188" s="489"/>
      <c r="Q188" s="489"/>
      <c r="R188" s="489"/>
      <c r="S188" s="489"/>
      <c r="T188" s="489"/>
      <c r="U188" s="489"/>
      <c r="V188" s="489"/>
      <c r="W188" s="489"/>
      <c r="X188" s="489"/>
      <c r="Y188" s="489"/>
      <c r="Z188" s="489"/>
      <c r="AA188" s="489"/>
      <c r="AB188" s="490">
        <v>2</v>
      </c>
    </row>
    <row r="189" spans="1:28" s="334" customFormat="1" ht="20.45" customHeight="1" thickBot="1" x14ac:dyDescent="0.3">
      <c r="A189" s="1707" t="s">
        <v>873</v>
      </c>
      <c r="B189" s="1708"/>
      <c r="C189" s="491"/>
      <c r="D189" s="492"/>
      <c r="E189" s="492"/>
      <c r="F189" s="492"/>
      <c r="G189" s="492"/>
      <c r="H189" s="492"/>
      <c r="I189" s="492">
        <v>2</v>
      </c>
      <c r="J189" s="492"/>
      <c r="K189" s="492"/>
      <c r="L189" s="492"/>
      <c r="M189" s="492"/>
      <c r="N189" s="492"/>
      <c r="O189" s="492"/>
      <c r="P189" s="492"/>
      <c r="Q189" s="492"/>
      <c r="R189" s="492"/>
      <c r="S189" s="492"/>
      <c r="T189" s="492"/>
      <c r="U189" s="492"/>
      <c r="V189" s="492"/>
      <c r="W189" s="492"/>
      <c r="X189" s="492"/>
      <c r="Y189" s="492"/>
      <c r="Z189" s="492"/>
      <c r="AA189" s="492"/>
      <c r="AB189" s="493">
        <v>2</v>
      </c>
    </row>
    <row r="190" spans="1:28" ht="20.45" customHeight="1" thickBot="1" x14ac:dyDescent="0.3">
      <c r="A190" s="486" t="s">
        <v>113</v>
      </c>
      <c r="B190" s="487" t="s">
        <v>115</v>
      </c>
      <c r="C190" s="488"/>
      <c r="D190" s="489"/>
      <c r="E190" s="489"/>
      <c r="F190" s="489"/>
      <c r="G190" s="489"/>
      <c r="H190" s="489"/>
      <c r="I190" s="489">
        <v>1</v>
      </c>
      <c r="J190" s="489"/>
      <c r="K190" s="489"/>
      <c r="L190" s="489"/>
      <c r="M190" s="489"/>
      <c r="N190" s="489"/>
      <c r="O190" s="489"/>
      <c r="P190" s="489"/>
      <c r="Q190" s="489"/>
      <c r="R190" s="489"/>
      <c r="S190" s="489"/>
      <c r="T190" s="489"/>
      <c r="U190" s="489"/>
      <c r="V190" s="489"/>
      <c r="W190" s="489"/>
      <c r="X190" s="489"/>
      <c r="Y190" s="489"/>
      <c r="Z190" s="489"/>
      <c r="AA190" s="489"/>
      <c r="AB190" s="490">
        <v>1</v>
      </c>
    </row>
    <row r="191" spans="1:28" s="337" customFormat="1" ht="20.45" customHeight="1" thickBot="1" x14ac:dyDescent="0.3">
      <c r="A191" s="1705" t="s">
        <v>1045</v>
      </c>
      <c r="B191" s="1706"/>
      <c r="C191" s="494"/>
      <c r="D191" s="495"/>
      <c r="E191" s="495"/>
      <c r="F191" s="495"/>
      <c r="G191" s="495"/>
      <c r="H191" s="495"/>
      <c r="I191" s="495">
        <v>1</v>
      </c>
      <c r="J191" s="495"/>
      <c r="K191" s="495"/>
      <c r="L191" s="495"/>
      <c r="M191" s="495"/>
      <c r="N191" s="495"/>
      <c r="O191" s="495"/>
      <c r="P191" s="495"/>
      <c r="Q191" s="495"/>
      <c r="R191" s="495"/>
      <c r="S191" s="495"/>
      <c r="T191" s="495"/>
      <c r="U191" s="495"/>
      <c r="V191" s="495"/>
      <c r="W191" s="495"/>
      <c r="X191" s="495"/>
      <c r="Y191" s="495"/>
      <c r="Z191" s="495"/>
      <c r="AA191" s="495"/>
      <c r="AB191" s="496">
        <v>1</v>
      </c>
    </row>
    <row r="192" spans="1:28" s="338" customFormat="1" ht="20.45" customHeight="1" thickBot="1" x14ac:dyDescent="0.3">
      <c r="A192" s="1710" t="s">
        <v>1027</v>
      </c>
      <c r="B192" s="1711"/>
      <c r="C192" s="497"/>
      <c r="D192" s="498"/>
      <c r="E192" s="498"/>
      <c r="F192" s="498"/>
      <c r="G192" s="498"/>
      <c r="H192" s="498"/>
      <c r="I192" s="498">
        <v>7</v>
      </c>
      <c r="J192" s="498"/>
      <c r="K192" s="498">
        <v>1</v>
      </c>
      <c r="L192" s="498"/>
      <c r="M192" s="498"/>
      <c r="N192" s="498">
        <v>1</v>
      </c>
      <c r="O192" s="498"/>
      <c r="P192" s="498"/>
      <c r="Q192" s="498"/>
      <c r="R192" s="498">
        <v>2</v>
      </c>
      <c r="S192" s="498"/>
      <c r="T192" s="498">
        <v>2</v>
      </c>
      <c r="U192" s="498"/>
      <c r="V192" s="498"/>
      <c r="W192" s="498"/>
      <c r="X192" s="498"/>
      <c r="Y192" s="498"/>
      <c r="Z192" s="498"/>
      <c r="AA192" s="498">
        <v>2</v>
      </c>
      <c r="AB192" s="499">
        <v>15</v>
      </c>
    </row>
    <row r="193" spans="1:28" ht="20.45" customHeight="1" x14ac:dyDescent="0.25">
      <c r="A193" s="484" t="s">
        <v>349</v>
      </c>
      <c r="B193" s="485" t="s">
        <v>842</v>
      </c>
      <c r="C193" s="471"/>
      <c r="D193" s="472"/>
      <c r="E193" s="472"/>
      <c r="F193" s="472"/>
      <c r="G193" s="472"/>
      <c r="H193" s="472"/>
      <c r="I193" s="472">
        <v>1</v>
      </c>
      <c r="J193" s="472"/>
      <c r="K193" s="472"/>
      <c r="L193" s="472"/>
      <c r="M193" s="472"/>
      <c r="N193" s="472"/>
      <c r="O193" s="472"/>
      <c r="P193" s="472"/>
      <c r="Q193" s="472"/>
      <c r="R193" s="472"/>
      <c r="S193" s="472"/>
      <c r="T193" s="472"/>
      <c r="U193" s="472"/>
      <c r="V193" s="472"/>
      <c r="W193" s="472"/>
      <c r="X193" s="472"/>
      <c r="Y193" s="472"/>
      <c r="Z193" s="472"/>
      <c r="AA193" s="472">
        <v>1</v>
      </c>
      <c r="AB193" s="473">
        <v>2</v>
      </c>
    </row>
    <row r="194" spans="1:28" ht="20.45" customHeight="1" thickBot="1" x14ac:dyDescent="0.3">
      <c r="A194" s="479" t="s">
        <v>349</v>
      </c>
      <c r="B194" s="480" t="s">
        <v>854</v>
      </c>
      <c r="C194" s="481"/>
      <c r="D194" s="482"/>
      <c r="E194" s="482"/>
      <c r="F194" s="482"/>
      <c r="G194" s="482"/>
      <c r="H194" s="482"/>
      <c r="I194" s="482">
        <v>2</v>
      </c>
      <c r="J194" s="482"/>
      <c r="K194" s="482">
        <v>1</v>
      </c>
      <c r="L194" s="482"/>
      <c r="M194" s="482"/>
      <c r="N194" s="482">
        <v>4</v>
      </c>
      <c r="O194" s="482"/>
      <c r="P194" s="482"/>
      <c r="Q194" s="482"/>
      <c r="R194" s="482">
        <v>2</v>
      </c>
      <c r="S194" s="482"/>
      <c r="T194" s="482">
        <v>3</v>
      </c>
      <c r="U194" s="482"/>
      <c r="V194" s="482"/>
      <c r="W194" s="482"/>
      <c r="X194" s="482"/>
      <c r="Y194" s="482"/>
      <c r="Z194" s="482"/>
      <c r="AA194" s="482">
        <v>3</v>
      </c>
      <c r="AB194" s="483">
        <v>15</v>
      </c>
    </row>
    <row r="195" spans="1:28" s="334" customFormat="1" ht="20.45" customHeight="1" thickBot="1" x14ac:dyDescent="0.3">
      <c r="A195" s="1707" t="s">
        <v>875</v>
      </c>
      <c r="B195" s="1708"/>
      <c r="C195" s="491"/>
      <c r="D195" s="492"/>
      <c r="E195" s="492"/>
      <c r="F195" s="492"/>
      <c r="G195" s="492"/>
      <c r="H195" s="492"/>
      <c r="I195" s="492">
        <v>3</v>
      </c>
      <c r="J195" s="492"/>
      <c r="K195" s="492">
        <v>1</v>
      </c>
      <c r="L195" s="492"/>
      <c r="M195" s="492"/>
      <c r="N195" s="492">
        <v>4</v>
      </c>
      <c r="O195" s="492"/>
      <c r="P195" s="492"/>
      <c r="Q195" s="492"/>
      <c r="R195" s="492">
        <v>2</v>
      </c>
      <c r="S195" s="492"/>
      <c r="T195" s="492">
        <v>3</v>
      </c>
      <c r="U195" s="492"/>
      <c r="V195" s="492"/>
      <c r="W195" s="492"/>
      <c r="X195" s="492"/>
      <c r="Y195" s="492"/>
      <c r="Z195" s="492"/>
      <c r="AA195" s="492">
        <v>4</v>
      </c>
      <c r="AB195" s="493">
        <v>17</v>
      </c>
    </row>
    <row r="196" spans="1:28" ht="20.45" customHeight="1" thickBot="1" x14ac:dyDescent="0.3">
      <c r="A196" s="486" t="s">
        <v>349</v>
      </c>
      <c r="B196" s="487" t="s">
        <v>729</v>
      </c>
      <c r="C196" s="488"/>
      <c r="D196" s="489"/>
      <c r="E196" s="489"/>
      <c r="F196" s="489"/>
      <c r="G196" s="489"/>
      <c r="H196" s="489"/>
      <c r="I196" s="489">
        <v>1</v>
      </c>
      <c r="J196" s="489"/>
      <c r="K196" s="489"/>
      <c r="L196" s="489"/>
      <c r="M196" s="489"/>
      <c r="N196" s="489"/>
      <c r="O196" s="489"/>
      <c r="P196" s="489"/>
      <c r="Q196" s="489"/>
      <c r="R196" s="489"/>
      <c r="S196" s="489"/>
      <c r="T196" s="489"/>
      <c r="U196" s="489"/>
      <c r="V196" s="489"/>
      <c r="W196" s="489"/>
      <c r="X196" s="489"/>
      <c r="Y196" s="489"/>
      <c r="Z196" s="489"/>
      <c r="AA196" s="489">
        <v>1</v>
      </c>
      <c r="AB196" s="490">
        <v>2</v>
      </c>
    </row>
    <row r="197" spans="1:28" s="334" customFormat="1" ht="20.45" customHeight="1" thickBot="1" x14ac:dyDescent="0.3">
      <c r="A197" s="1707" t="s">
        <v>876</v>
      </c>
      <c r="B197" s="1708"/>
      <c r="C197" s="491"/>
      <c r="D197" s="492"/>
      <c r="E197" s="492"/>
      <c r="F197" s="492"/>
      <c r="G197" s="492"/>
      <c r="H197" s="492"/>
      <c r="I197" s="492">
        <v>1</v>
      </c>
      <c r="J197" s="492"/>
      <c r="K197" s="492"/>
      <c r="L197" s="492"/>
      <c r="M197" s="492"/>
      <c r="N197" s="492"/>
      <c r="O197" s="492"/>
      <c r="P197" s="492"/>
      <c r="Q197" s="492"/>
      <c r="R197" s="492"/>
      <c r="S197" s="492"/>
      <c r="T197" s="492"/>
      <c r="U197" s="492"/>
      <c r="V197" s="492"/>
      <c r="W197" s="492"/>
      <c r="X197" s="492"/>
      <c r="Y197" s="492"/>
      <c r="Z197" s="492"/>
      <c r="AA197" s="492">
        <v>1</v>
      </c>
      <c r="AB197" s="493">
        <v>2</v>
      </c>
    </row>
    <row r="198" spans="1:28" ht="20.45" customHeight="1" x14ac:dyDescent="0.25">
      <c r="A198" s="484" t="s">
        <v>349</v>
      </c>
      <c r="B198" s="485" t="s">
        <v>357</v>
      </c>
      <c r="C198" s="471"/>
      <c r="D198" s="472"/>
      <c r="E198" s="472"/>
      <c r="F198" s="472"/>
      <c r="G198" s="472"/>
      <c r="H198" s="472"/>
      <c r="I198" s="472">
        <v>1</v>
      </c>
      <c r="J198" s="472"/>
      <c r="K198" s="472"/>
      <c r="L198" s="472"/>
      <c r="M198" s="472"/>
      <c r="N198" s="472"/>
      <c r="O198" s="472"/>
      <c r="P198" s="472"/>
      <c r="Q198" s="472"/>
      <c r="R198" s="472"/>
      <c r="S198" s="472"/>
      <c r="T198" s="472"/>
      <c r="U198" s="472"/>
      <c r="V198" s="472"/>
      <c r="W198" s="472"/>
      <c r="X198" s="472"/>
      <c r="Y198" s="472"/>
      <c r="Z198" s="472"/>
      <c r="AA198" s="472"/>
      <c r="AB198" s="473">
        <v>1</v>
      </c>
    </row>
    <row r="199" spans="1:28" ht="20.45" customHeight="1" x14ac:dyDescent="0.25">
      <c r="A199" s="474" t="s">
        <v>349</v>
      </c>
      <c r="B199" s="475" t="s">
        <v>358</v>
      </c>
      <c r="C199" s="476"/>
      <c r="D199" s="477"/>
      <c r="E199" s="477"/>
      <c r="F199" s="477"/>
      <c r="G199" s="477"/>
      <c r="H199" s="477"/>
      <c r="I199" s="477">
        <v>1</v>
      </c>
      <c r="J199" s="477"/>
      <c r="K199" s="477"/>
      <c r="L199" s="477"/>
      <c r="M199" s="477"/>
      <c r="N199" s="477"/>
      <c r="O199" s="477"/>
      <c r="P199" s="477"/>
      <c r="Q199" s="477"/>
      <c r="R199" s="477"/>
      <c r="S199" s="477"/>
      <c r="T199" s="477"/>
      <c r="U199" s="477"/>
      <c r="V199" s="477"/>
      <c r="W199" s="477"/>
      <c r="X199" s="477"/>
      <c r="Y199" s="477"/>
      <c r="Z199" s="477"/>
      <c r="AA199" s="477"/>
      <c r="AB199" s="478">
        <v>1</v>
      </c>
    </row>
    <row r="200" spans="1:28" ht="20.45" customHeight="1" x14ac:dyDescent="0.25">
      <c r="A200" s="474" t="s">
        <v>349</v>
      </c>
      <c r="B200" s="475" t="s">
        <v>359</v>
      </c>
      <c r="C200" s="476"/>
      <c r="D200" s="477"/>
      <c r="E200" s="477"/>
      <c r="F200" s="477"/>
      <c r="G200" s="477"/>
      <c r="H200" s="477"/>
      <c r="I200" s="477">
        <v>1</v>
      </c>
      <c r="J200" s="477"/>
      <c r="K200" s="477"/>
      <c r="L200" s="477"/>
      <c r="M200" s="477"/>
      <c r="N200" s="477"/>
      <c r="O200" s="477"/>
      <c r="P200" s="477"/>
      <c r="Q200" s="477"/>
      <c r="R200" s="477"/>
      <c r="S200" s="477"/>
      <c r="T200" s="477"/>
      <c r="U200" s="477"/>
      <c r="V200" s="477"/>
      <c r="W200" s="477"/>
      <c r="X200" s="477"/>
      <c r="Y200" s="477"/>
      <c r="Z200" s="477"/>
      <c r="AA200" s="477">
        <v>1</v>
      </c>
      <c r="AB200" s="478">
        <v>2</v>
      </c>
    </row>
    <row r="201" spans="1:28" ht="20.45" customHeight="1" thickBot="1" x14ac:dyDescent="0.3">
      <c r="A201" s="479" t="s">
        <v>349</v>
      </c>
      <c r="B201" s="480" t="s">
        <v>376</v>
      </c>
      <c r="C201" s="481"/>
      <c r="D201" s="482"/>
      <c r="E201" s="482"/>
      <c r="F201" s="482"/>
      <c r="G201" s="482"/>
      <c r="H201" s="482"/>
      <c r="I201" s="482">
        <v>2</v>
      </c>
      <c r="J201" s="482"/>
      <c r="K201" s="482"/>
      <c r="L201" s="482"/>
      <c r="M201" s="482"/>
      <c r="N201" s="482"/>
      <c r="O201" s="482"/>
      <c r="P201" s="482"/>
      <c r="Q201" s="482"/>
      <c r="R201" s="482"/>
      <c r="S201" s="482"/>
      <c r="T201" s="482"/>
      <c r="U201" s="482"/>
      <c r="V201" s="482"/>
      <c r="W201" s="482"/>
      <c r="X201" s="482"/>
      <c r="Y201" s="482"/>
      <c r="Z201" s="482"/>
      <c r="AA201" s="482"/>
      <c r="AB201" s="483">
        <v>2</v>
      </c>
    </row>
    <row r="202" spans="1:28" s="334" customFormat="1" ht="20.45" customHeight="1" thickBot="1" x14ac:dyDescent="0.3">
      <c r="A202" s="1707" t="s">
        <v>877</v>
      </c>
      <c r="B202" s="1708"/>
      <c r="C202" s="491"/>
      <c r="D202" s="492"/>
      <c r="E202" s="492"/>
      <c r="F202" s="492"/>
      <c r="G202" s="492"/>
      <c r="H202" s="492"/>
      <c r="I202" s="492">
        <v>5</v>
      </c>
      <c r="J202" s="492"/>
      <c r="K202" s="492"/>
      <c r="L202" s="492"/>
      <c r="M202" s="492"/>
      <c r="N202" s="492"/>
      <c r="O202" s="492"/>
      <c r="P202" s="492"/>
      <c r="Q202" s="492"/>
      <c r="R202" s="492"/>
      <c r="S202" s="492"/>
      <c r="T202" s="492"/>
      <c r="U202" s="492"/>
      <c r="V202" s="492"/>
      <c r="W202" s="492"/>
      <c r="X202" s="492"/>
      <c r="Y202" s="492"/>
      <c r="Z202" s="492"/>
      <c r="AA202" s="492">
        <v>1</v>
      </c>
      <c r="AB202" s="493">
        <v>6</v>
      </c>
    </row>
    <row r="203" spans="1:28" s="434" customFormat="1" ht="20.45" customHeight="1" x14ac:dyDescent="0.25">
      <c r="A203" s="484" t="s">
        <v>349</v>
      </c>
      <c r="B203" s="485" t="s">
        <v>391</v>
      </c>
      <c r="C203" s="471"/>
      <c r="D203" s="472"/>
      <c r="E203" s="472"/>
      <c r="F203" s="472"/>
      <c r="G203" s="472"/>
      <c r="H203" s="472"/>
      <c r="I203" s="472">
        <v>1</v>
      </c>
      <c r="J203" s="472"/>
      <c r="K203" s="472"/>
      <c r="L203" s="472"/>
      <c r="M203" s="472"/>
      <c r="N203" s="472"/>
      <c r="O203" s="472"/>
      <c r="P203" s="472"/>
      <c r="Q203" s="472"/>
      <c r="R203" s="472"/>
      <c r="S203" s="472"/>
      <c r="T203" s="472"/>
      <c r="U203" s="472"/>
      <c r="V203" s="472"/>
      <c r="W203" s="472"/>
      <c r="X203" s="472"/>
      <c r="Y203" s="472"/>
      <c r="Z203" s="472"/>
      <c r="AA203" s="472"/>
      <c r="AB203" s="473">
        <v>1</v>
      </c>
    </row>
    <row r="204" spans="1:28" ht="20.45" customHeight="1" x14ac:dyDescent="0.25">
      <c r="A204" s="474" t="s">
        <v>349</v>
      </c>
      <c r="B204" s="475" t="s">
        <v>382</v>
      </c>
      <c r="C204" s="476"/>
      <c r="D204" s="477"/>
      <c r="E204" s="477"/>
      <c r="F204" s="477"/>
      <c r="G204" s="477"/>
      <c r="H204" s="477"/>
      <c r="I204" s="477">
        <v>2</v>
      </c>
      <c r="J204" s="477"/>
      <c r="K204" s="477"/>
      <c r="L204" s="477"/>
      <c r="M204" s="477"/>
      <c r="N204" s="477"/>
      <c r="O204" s="477"/>
      <c r="P204" s="477"/>
      <c r="Q204" s="477"/>
      <c r="R204" s="477"/>
      <c r="S204" s="477"/>
      <c r="T204" s="477"/>
      <c r="U204" s="477"/>
      <c r="V204" s="477"/>
      <c r="W204" s="477"/>
      <c r="X204" s="477"/>
      <c r="Y204" s="477"/>
      <c r="Z204" s="477"/>
      <c r="AA204" s="477">
        <v>1</v>
      </c>
      <c r="AB204" s="478">
        <v>3</v>
      </c>
    </row>
    <row r="205" spans="1:28" ht="20.45" customHeight="1" x14ac:dyDescent="0.25">
      <c r="A205" s="474" t="s">
        <v>349</v>
      </c>
      <c r="B205" s="475" t="s">
        <v>390</v>
      </c>
      <c r="C205" s="476"/>
      <c r="D205" s="477"/>
      <c r="E205" s="477"/>
      <c r="F205" s="477"/>
      <c r="G205" s="477"/>
      <c r="H205" s="477"/>
      <c r="I205" s="477"/>
      <c r="J205" s="477"/>
      <c r="K205" s="477"/>
      <c r="L205" s="477"/>
      <c r="M205" s="477"/>
      <c r="N205" s="477"/>
      <c r="O205" s="477"/>
      <c r="P205" s="477"/>
      <c r="Q205" s="477"/>
      <c r="R205" s="477"/>
      <c r="S205" s="477"/>
      <c r="T205" s="477"/>
      <c r="U205" s="477"/>
      <c r="V205" s="477"/>
      <c r="W205" s="477"/>
      <c r="X205" s="477"/>
      <c r="Y205" s="477"/>
      <c r="Z205" s="477"/>
      <c r="AA205" s="477">
        <v>1</v>
      </c>
      <c r="AB205" s="478">
        <v>1</v>
      </c>
    </row>
    <row r="206" spans="1:28" ht="20.45" customHeight="1" x14ac:dyDescent="0.25">
      <c r="A206" s="474" t="s">
        <v>349</v>
      </c>
      <c r="B206" s="475" t="s">
        <v>389</v>
      </c>
      <c r="C206" s="476"/>
      <c r="D206" s="477"/>
      <c r="E206" s="477"/>
      <c r="F206" s="477"/>
      <c r="G206" s="477"/>
      <c r="H206" s="477"/>
      <c r="I206" s="477">
        <v>1</v>
      </c>
      <c r="J206" s="477"/>
      <c r="K206" s="477"/>
      <c r="L206" s="477"/>
      <c r="M206" s="477"/>
      <c r="N206" s="477"/>
      <c r="O206" s="477"/>
      <c r="P206" s="477"/>
      <c r="Q206" s="477"/>
      <c r="R206" s="477"/>
      <c r="S206" s="477"/>
      <c r="T206" s="477"/>
      <c r="U206" s="477"/>
      <c r="V206" s="477"/>
      <c r="W206" s="477"/>
      <c r="X206" s="477"/>
      <c r="Y206" s="477"/>
      <c r="Z206" s="477"/>
      <c r="AA206" s="477">
        <v>1</v>
      </c>
      <c r="AB206" s="478">
        <v>2</v>
      </c>
    </row>
    <row r="207" spans="1:28" ht="20.45" customHeight="1" x14ac:dyDescent="0.25">
      <c r="A207" s="474" t="s">
        <v>349</v>
      </c>
      <c r="B207" s="475" t="s">
        <v>388</v>
      </c>
      <c r="C207" s="476"/>
      <c r="D207" s="477"/>
      <c r="E207" s="477"/>
      <c r="F207" s="477"/>
      <c r="G207" s="477"/>
      <c r="H207" s="477"/>
      <c r="I207" s="477"/>
      <c r="J207" s="477"/>
      <c r="K207" s="477"/>
      <c r="L207" s="477"/>
      <c r="M207" s="477"/>
      <c r="N207" s="477"/>
      <c r="O207" s="477"/>
      <c r="P207" s="477"/>
      <c r="Q207" s="477"/>
      <c r="R207" s="477"/>
      <c r="S207" s="477"/>
      <c r="T207" s="477"/>
      <c r="U207" s="477"/>
      <c r="V207" s="477"/>
      <c r="W207" s="477"/>
      <c r="X207" s="477"/>
      <c r="Y207" s="477"/>
      <c r="Z207" s="477"/>
      <c r="AA207" s="477">
        <v>1</v>
      </c>
      <c r="AB207" s="478">
        <v>1</v>
      </c>
    </row>
    <row r="208" spans="1:28" ht="20.45" customHeight="1" thickBot="1" x14ac:dyDescent="0.3">
      <c r="A208" s="479" t="s">
        <v>349</v>
      </c>
      <c r="B208" s="480" t="s">
        <v>351</v>
      </c>
      <c r="C208" s="481"/>
      <c r="D208" s="482"/>
      <c r="E208" s="482"/>
      <c r="F208" s="482"/>
      <c r="G208" s="482"/>
      <c r="H208" s="482"/>
      <c r="I208" s="482">
        <v>1</v>
      </c>
      <c r="J208" s="482"/>
      <c r="K208" s="482"/>
      <c r="L208" s="482"/>
      <c r="M208" s="482"/>
      <c r="N208" s="482"/>
      <c r="O208" s="482"/>
      <c r="P208" s="482"/>
      <c r="Q208" s="482"/>
      <c r="R208" s="482"/>
      <c r="S208" s="482"/>
      <c r="T208" s="482"/>
      <c r="U208" s="482"/>
      <c r="V208" s="482"/>
      <c r="W208" s="482"/>
      <c r="X208" s="482"/>
      <c r="Y208" s="482"/>
      <c r="Z208" s="482"/>
      <c r="AA208" s="482"/>
      <c r="AB208" s="483">
        <v>1</v>
      </c>
    </row>
    <row r="209" spans="1:28" s="334" customFormat="1" ht="20.45" customHeight="1" thickBot="1" x14ac:dyDescent="0.3">
      <c r="A209" s="1707" t="s">
        <v>878</v>
      </c>
      <c r="B209" s="1708"/>
      <c r="C209" s="491"/>
      <c r="D209" s="492"/>
      <c r="E209" s="492"/>
      <c r="F209" s="492"/>
      <c r="G209" s="492"/>
      <c r="H209" s="492"/>
      <c r="I209" s="492">
        <v>5</v>
      </c>
      <c r="J209" s="492"/>
      <c r="K209" s="492"/>
      <c r="L209" s="492"/>
      <c r="M209" s="492"/>
      <c r="N209" s="492"/>
      <c r="O209" s="492"/>
      <c r="P209" s="492"/>
      <c r="Q209" s="492"/>
      <c r="R209" s="492"/>
      <c r="S209" s="492"/>
      <c r="T209" s="492"/>
      <c r="U209" s="492"/>
      <c r="V209" s="492"/>
      <c r="W209" s="492"/>
      <c r="X209" s="492"/>
      <c r="Y209" s="492"/>
      <c r="Z209" s="492"/>
      <c r="AA209" s="492">
        <v>4</v>
      </c>
      <c r="AB209" s="493">
        <v>9</v>
      </c>
    </row>
    <row r="210" spans="1:28" ht="20.45" customHeight="1" x14ac:dyDescent="0.25">
      <c r="A210" s="484" t="s">
        <v>349</v>
      </c>
      <c r="B210" s="485" t="s">
        <v>381</v>
      </c>
      <c r="C210" s="471"/>
      <c r="D210" s="472"/>
      <c r="E210" s="472"/>
      <c r="F210" s="472"/>
      <c r="G210" s="472"/>
      <c r="H210" s="472"/>
      <c r="I210" s="472">
        <v>1</v>
      </c>
      <c r="J210" s="472"/>
      <c r="K210" s="472"/>
      <c r="L210" s="472"/>
      <c r="M210" s="472"/>
      <c r="N210" s="472"/>
      <c r="O210" s="472"/>
      <c r="P210" s="472"/>
      <c r="Q210" s="472"/>
      <c r="R210" s="472"/>
      <c r="S210" s="472"/>
      <c r="T210" s="472"/>
      <c r="U210" s="472"/>
      <c r="V210" s="472"/>
      <c r="W210" s="472"/>
      <c r="X210" s="472"/>
      <c r="Y210" s="472"/>
      <c r="Z210" s="472"/>
      <c r="AA210" s="472"/>
      <c r="AB210" s="473">
        <v>1</v>
      </c>
    </row>
    <row r="211" spans="1:28" ht="20.45" customHeight="1" thickBot="1" x14ac:dyDescent="0.3">
      <c r="A211" s="479" t="s">
        <v>349</v>
      </c>
      <c r="B211" s="480" t="s">
        <v>384</v>
      </c>
      <c r="C211" s="481"/>
      <c r="D211" s="482"/>
      <c r="E211" s="482"/>
      <c r="F211" s="482"/>
      <c r="G211" s="482"/>
      <c r="H211" s="482"/>
      <c r="I211" s="482"/>
      <c r="J211" s="482"/>
      <c r="K211" s="482"/>
      <c r="L211" s="482"/>
      <c r="M211" s="482"/>
      <c r="N211" s="482"/>
      <c r="O211" s="482"/>
      <c r="P211" s="482"/>
      <c r="Q211" s="482"/>
      <c r="R211" s="482"/>
      <c r="S211" s="482"/>
      <c r="T211" s="482"/>
      <c r="U211" s="482"/>
      <c r="V211" s="482"/>
      <c r="W211" s="482"/>
      <c r="X211" s="482"/>
      <c r="Y211" s="482"/>
      <c r="Z211" s="482"/>
      <c r="AA211" s="482">
        <v>1</v>
      </c>
      <c r="AB211" s="483">
        <v>1</v>
      </c>
    </row>
    <row r="212" spans="1:28" s="335" customFormat="1" ht="20.45" customHeight="1" thickBot="1" x14ac:dyDescent="0.3">
      <c r="A212" s="1705" t="s">
        <v>879</v>
      </c>
      <c r="B212" s="1706"/>
      <c r="C212" s="494"/>
      <c r="D212" s="495"/>
      <c r="E212" s="495"/>
      <c r="F212" s="495"/>
      <c r="G212" s="495"/>
      <c r="H212" s="495"/>
      <c r="I212" s="495">
        <v>1</v>
      </c>
      <c r="J212" s="495"/>
      <c r="K212" s="495"/>
      <c r="L212" s="495"/>
      <c r="M212" s="495"/>
      <c r="N212" s="495"/>
      <c r="O212" s="495"/>
      <c r="P212" s="495"/>
      <c r="Q212" s="495"/>
      <c r="R212" s="495"/>
      <c r="S212" s="495"/>
      <c r="T212" s="495"/>
      <c r="U212" s="495"/>
      <c r="V212" s="495"/>
      <c r="W212" s="495"/>
      <c r="X212" s="495"/>
      <c r="Y212" s="495"/>
      <c r="Z212" s="495"/>
      <c r="AA212" s="495">
        <v>1</v>
      </c>
      <c r="AB212" s="496">
        <v>2</v>
      </c>
    </row>
    <row r="213" spans="1:28" ht="20.45" customHeight="1" x14ac:dyDescent="0.25">
      <c r="A213" s="484" t="s">
        <v>349</v>
      </c>
      <c r="B213" s="485" t="s">
        <v>354</v>
      </c>
      <c r="C213" s="471"/>
      <c r="D213" s="472"/>
      <c r="E213" s="472"/>
      <c r="F213" s="472"/>
      <c r="G213" s="472"/>
      <c r="H213" s="472"/>
      <c r="I213" s="472">
        <v>1</v>
      </c>
      <c r="J213" s="472"/>
      <c r="K213" s="472"/>
      <c r="L213" s="472"/>
      <c r="M213" s="472"/>
      <c r="N213" s="472">
        <v>1</v>
      </c>
      <c r="O213" s="472"/>
      <c r="P213" s="472"/>
      <c r="Q213" s="472"/>
      <c r="R213" s="472"/>
      <c r="S213" s="472"/>
      <c r="T213" s="472"/>
      <c r="U213" s="472"/>
      <c r="V213" s="472"/>
      <c r="W213" s="472"/>
      <c r="X213" s="472"/>
      <c r="Y213" s="472"/>
      <c r="Z213" s="472"/>
      <c r="AA213" s="472">
        <v>1</v>
      </c>
      <c r="AB213" s="473">
        <v>3</v>
      </c>
    </row>
    <row r="214" spans="1:28" ht="20.45" customHeight="1" x14ac:dyDescent="0.25">
      <c r="A214" s="474" t="s">
        <v>349</v>
      </c>
      <c r="B214" s="475" t="s">
        <v>353</v>
      </c>
      <c r="C214" s="476"/>
      <c r="D214" s="477"/>
      <c r="E214" s="477"/>
      <c r="F214" s="477"/>
      <c r="G214" s="477"/>
      <c r="H214" s="477"/>
      <c r="I214" s="477"/>
      <c r="J214" s="477"/>
      <c r="K214" s="477"/>
      <c r="L214" s="477"/>
      <c r="M214" s="477"/>
      <c r="N214" s="477"/>
      <c r="O214" s="477"/>
      <c r="P214" s="477"/>
      <c r="Q214" s="477"/>
      <c r="R214" s="477"/>
      <c r="S214" s="477"/>
      <c r="T214" s="477"/>
      <c r="U214" s="477"/>
      <c r="V214" s="477"/>
      <c r="W214" s="477"/>
      <c r="X214" s="477"/>
      <c r="Y214" s="477"/>
      <c r="Z214" s="477"/>
      <c r="AA214" s="477">
        <v>1</v>
      </c>
      <c r="AB214" s="478">
        <v>1</v>
      </c>
    </row>
    <row r="215" spans="1:28" ht="20.45" customHeight="1" x14ac:dyDescent="0.25">
      <c r="A215" s="474" t="s">
        <v>349</v>
      </c>
      <c r="B215" s="475" t="s">
        <v>350</v>
      </c>
      <c r="C215" s="476"/>
      <c r="D215" s="477"/>
      <c r="E215" s="477"/>
      <c r="F215" s="477"/>
      <c r="G215" s="477"/>
      <c r="H215" s="477"/>
      <c r="I215" s="477"/>
      <c r="J215" s="477"/>
      <c r="K215" s="477"/>
      <c r="L215" s="477"/>
      <c r="M215" s="477"/>
      <c r="N215" s="477"/>
      <c r="O215" s="477"/>
      <c r="P215" s="477"/>
      <c r="Q215" s="477"/>
      <c r="R215" s="477"/>
      <c r="S215" s="477"/>
      <c r="T215" s="477"/>
      <c r="U215" s="477"/>
      <c r="V215" s="477"/>
      <c r="W215" s="477"/>
      <c r="X215" s="477"/>
      <c r="Y215" s="477"/>
      <c r="Z215" s="477"/>
      <c r="AA215" s="477">
        <v>1</v>
      </c>
      <c r="AB215" s="478">
        <v>1</v>
      </c>
    </row>
    <row r="216" spans="1:28" ht="20.45" customHeight="1" x14ac:dyDescent="0.25">
      <c r="A216" s="474" t="s">
        <v>349</v>
      </c>
      <c r="B216" s="475" t="s">
        <v>355</v>
      </c>
      <c r="C216" s="476"/>
      <c r="D216" s="477"/>
      <c r="E216" s="477"/>
      <c r="F216" s="477"/>
      <c r="G216" s="477"/>
      <c r="H216" s="477"/>
      <c r="I216" s="477"/>
      <c r="J216" s="477"/>
      <c r="K216" s="477"/>
      <c r="L216" s="477"/>
      <c r="M216" s="477"/>
      <c r="N216" s="477"/>
      <c r="O216" s="477"/>
      <c r="P216" s="477"/>
      <c r="Q216" s="477"/>
      <c r="R216" s="477"/>
      <c r="S216" s="477"/>
      <c r="T216" s="477"/>
      <c r="U216" s="477"/>
      <c r="V216" s="477"/>
      <c r="W216" s="477"/>
      <c r="X216" s="477"/>
      <c r="Y216" s="477"/>
      <c r="Z216" s="477"/>
      <c r="AA216" s="477">
        <v>1</v>
      </c>
      <c r="AB216" s="478">
        <v>1</v>
      </c>
    </row>
    <row r="217" spans="1:28" ht="20.45" customHeight="1" x14ac:dyDescent="0.25">
      <c r="A217" s="474" t="s">
        <v>349</v>
      </c>
      <c r="B217" s="475" t="s">
        <v>352</v>
      </c>
      <c r="C217" s="476"/>
      <c r="D217" s="477"/>
      <c r="E217" s="477"/>
      <c r="F217" s="477"/>
      <c r="G217" s="477"/>
      <c r="H217" s="477"/>
      <c r="I217" s="477">
        <v>2</v>
      </c>
      <c r="J217" s="477"/>
      <c r="K217" s="477"/>
      <c r="L217" s="477"/>
      <c r="M217" s="477"/>
      <c r="N217" s="477"/>
      <c r="O217" s="477"/>
      <c r="P217" s="477"/>
      <c r="Q217" s="477"/>
      <c r="R217" s="477"/>
      <c r="S217" s="477"/>
      <c r="T217" s="477"/>
      <c r="U217" s="477"/>
      <c r="V217" s="477"/>
      <c r="W217" s="477"/>
      <c r="X217" s="477"/>
      <c r="Y217" s="477"/>
      <c r="Z217" s="477"/>
      <c r="AA217" s="477">
        <v>1</v>
      </c>
      <c r="AB217" s="478">
        <v>3</v>
      </c>
    </row>
    <row r="218" spans="1:28" ht="20.45" customHeight="1" thickBot="1" x14ac:dyDescent="0.3">
      <c r="A218" s="479" t="s">
        <v>349</v>
      </c>
      <c r="B218" s="480" t="s">
        <v>356</v>
      </c>
      <c r="C218" s="481"/>
      <c r="D218" s="482"/>
      <c r="E218" s="482"/>
      <c r="F218" s="482"/>
      <c r="G218" s="482"/>
      <c r="H218" s="482"/>
      <c r="I218" s="482">
        <v>1</v>
      </c>
      <c r="J218" s="482"/>
      <c r="K218" s="482"/>
      <c r="L218" s="482"/>
      <c r="M218" s="482"/>
      <c r="N218" s="482"/>
      <c r="O218" s="482"/>
      <c r="P218" s="482"/>
      <c r="Q218" s="482"/>
      <c r="R218" s="482"/>
      <c r="S218" s="482"/>
      <c r="T218" s="482"/>
      <c r="U218" s="482"/>
      <c r="V218" s="482"/>
      <c r="W218" s="482"/>
      <c r="X218" s="482"/>
      <c r="Y218" s="482"/>
      <c r="Z218" s="482"/>
      <c r="AA218" s="482">
        <v>1</v>
      </c>
      <c r="AB218" s="483">
        <v>2</v>
      </c>
    </row>
    <row r="219" spans="1:28" s="357" customFormat="1" ht="20.45" customHeight="1" thickBot="1" x14ac:dyDescent="0.3">
      <c r="A219" s="1707" t="s">
        <v>880</v>
      </c>
      <c r="B219" s="1708"/>
      <c r="C219" s="491"/>
      <c r="D219" s="492"/>
      <c r="E219" s="492"/>
      <c r="F219" s="492"/>
      <c r="G219" s="492"/>
      <c r="H219" s="492"/>
      <c r="I219" s="492">
        <v>4</v>
      </c>
      <c r="J219" s="492"/>
      <c r="K219" s="492"/>
      <c r="L219" s="492"/>
      <c r="M219" s="492"/>
      <c r="N219" s="492">
        <v>1</v>
      </c>
      <c r="O219" s="492"/>
      <c r="P219" s="492"/>
      <c r="Q219" s="492"/>
      <c r="R219" s="492"/>
      <c r="S219" s="492"/>
      <c r="T219" s="492"/>
      <c r="U219" s="492"/>
      <c r="V219" s="492"/>
      <c r="W219" s="492"/>
      <c r="X219" s="492"/>
      <c r="Y219" s="492"/>
      <c r="Z219" s="492"/>
      <c r="AA219" s="492">
        <v>6</v>
      </c>
      <c r="AB219" s="493">
        <v>11</v>
      </c>
    </row>
    <row r="220" spans="1:28" s="341" customFormat="1" ht="20.45" customHeight="1" thickBot="1" x14ac:dyDescent="0.3">
      <c r="A220" s="1710" t="s">
        <v>1046</v>
      </c>
      <c r="B220" s="1711"/>
      <c r="C220" s="497"/>
      <c r="D220" s="498"/>
      <c r="E220" s="498"/>
      <c r="F220" s="498"/>
      <c r="G220" s="498"/>
      <c r="H220" s="498"/>
      <c r="I220" s="498">
        <v>19</v>
      </c>
      <c r="J220" s="498"/>
      <c r="K220" s="498">
        <v>1</v>
      </c>
      <c r="L220" s="498"/>
      <c r="M220" s="498"/>
      <c r="N220" s="498">
        <v>5</v>
      </c>
      <c r="O220" s="498"/>
      <c r="P220" s="498"/>
      <c r="Q220" s="498"/>
      <c r="R220" s="498">
        <v>2</v>
      </c>
      <c r="S220" s="498"/>
      <c r="T220" s="498">
        <v>3</v>
      </c>
      <c r="U220" s="498"/>
      <c r="V220" s="498"/>
      <c r="W220" s="498"/>
      <c r="X220" s="498"/>
      <c r="Y220" s="498"/>
      <c r="Z220" s="498"/>
      <c r="AA220" s="498">
        <v>17</v>
      </c>
      <c r="AB220" s="499">
        <v>47</v>
      </c>
    </row>
    <row r="221" spans="1:28" ht="20.45" customHeight="1" x14ac:dyDescent="0.25">
      <c r="A221" s="484" t="s">
        <v>393</v>
      </c>
      <c r="B221" s="485" t="s">
        <v>842</v>
      </c>
      <c r="C221" s="471"/>
      <c r="D221" s="472"/>
      <c r="E221" s="472"/>
      <c r="F221" s="472"/>
      <c r="G221" s="472"/>
      <c r="H221" s="472"/>
      <c r="I221" s="472">
        <v>1</v>
      </c>
      <c r="J221" s="472"/>
      <c r="K221" s="472"/>
      <c r="L221" s="472"/>
      <c r="M221" s="472"/>
      <c r="N221" s="472"/>
      <c r="O221" s="472"/>
      <c r="P221" s="472"/>
      <c r="Q221" s="472"/>
      <c r="R221" s="472"/>
      <c r="S221" s="472"/>
      <c r="T221" s="472"/>
      <c r="U221" s="472"/>
      <c r="V221" s="472"/>
      <c r="W221" s="472"/>
      <c r="X221" s="472"/>
      <c r="Y221" s="472"/>
      <c r="Z221" s="472"/>
      <c r="AA221" s="472"/>
      <c r="AB221" s="473">
        <v>1</v>
      </c>
    </row>
    <row r="222" spans="1:28" ht="20.45" customHeight="1" thickBot="1" x14ac:dyDescent="0.3">
      <c r="A222" s="479" t="s">
        <v>393</v>
      </c>
      <c r="B222" s="480" t="s">
        <v>854</v>
      </c>
      <c r="C222" s="481"/>
      <c r="D222" s="482"/>
      <c r="E222" s="482"/>
      <c r="F222" s="482"/>
      <c r="G222" s="482"/>
      <c r="H222" s="482"/>
      <c r="I222" s="482"/>
      <c r="J222" s="482"/>
      <c r="K222" s="482"/>
      <c r="L222" s="482"/>
      <c r="M222" s="482"/>
      <c r="N222" s="482">
        <v>1</v>
      </c>
      <c r="O222" s="482"/>
      <c r="P222" s="482"/>
      <c r="Q222" s="482"/>
      <c r="R222" s="482"/>
      <c r="S222" s="482"/>
      <c r="T222" s="482">
        <v>1</v>
      </c>
      <c r="U222" s="482"/>
      <c r="V222" s="482"/>
      <c r="W222" s="482"/>
      <c r="X222" s="482"/>
      <c r="Y222" s="482"/>
      <c r="Z222" s="482"/>
      <c r="AA222" s="482">
        <v>1</v>
      </c>
      <c r="AB222" s="483">
        <v>3</v>
      </c>
    </row>
    <row r="223" spans="1:28" s="334" customFormat="1" ht="20.45" customHeight="1" thickBot="1" x14ac:dyDescent="0.3">
      <c r="A223" s="1707" t="s">
        <v>881</v>
      </c>
      <c r="B223" s="1708"/>
      <c r="C223" s="491"/>
      <c r="D223" s="492"/>
      <c r="E223" s="492"/>
      <c r="F223" s="492"/>
      <c r="G223" s="492"/>
      <c r="H223" s="492"/>
      <c r="I223" s="492">
        <v>1</v>
      </c>
      <c r="J223" s="492"/>
      <c r="K223" s="492"/>
      <c r="L223" s="492"/>
      <c r="M223" s="492"/>
      <c r="N223" s="492">
        <v>1</v>
      </c>
      <c r="O223" s="492"/>
      <c r="P223" s="492"/>
      <c r="Q223" s="492"/>
      <c r="R223" s="492"/>
      <c r="S223" s="492"/>
      <c r="T223" s="492">
        <v>1</v>
      </c>
      <c r="U223" s="492"/>
      <c r="V223" s="492"/>
      <c r="W223" s="492"/>
      <c r="X223" s="492"/>
      <c r="Y223" s="492"/>
      <c r="Z223" s="492"/>
      <c r="AA223" s="492">
        <v>1</v>
      </c>
      <c r="AB223" s="493">
        <v>4</v>
      </c>
    </row>
    <row r="224" spans="1:28" ht="20.45" customHeight="1" thickBot="1" x14ac:dyDescent="0.3">
      <c r="A224" s="486" t="s">
        <v>393</v>
      </c>
      <c r="B224" s="487" t="s">
        <v>734</v>
      </c>
      <c r="C224" s="488"/>
      <c r="D224" s="489"/>
      <c r="E224" s="489"/>
      <c r="F224" s="489"/>
      <c r="G224" s="489"/>
      <c r="H224" s="489"/>
      <c r="I224" s="489">
        <v>1</v>
      </c>
      <c r="J224" s="489"/>
      <c r="K224" s="489"/>
      <c r="L224" s="489"/>
      <c r="M224" s="489"/>
      <c r="N224" s="489"/>
      <c r="O224" s="489"/>
      <c r="P224" s="489"/>
      <c r="Q224" s="489"/>
      <c r="R224" s="489"/>
      <c r="S224" s="489"/>
      <c r="T224" s="489"/>
      <c r="U224" s="489"/>
      <c r="V224" s="489"/>
      <c r="W224" s="489"/>
      <c r="X224" s="489"/>
      <c r="Y224" s="489"/>
      <c r="Z224" s="489"/>
      <c r="AA224" s="489"/>
      <c r="AB224" s="490">
        <v>1</v>
      </c>
    </row>
    <row r="225" spans="1:28" s="334" customFormat="1" ht="20.45" customHeight="1" thickBot="1" x14ac:dyDescent="0.3">
      <c r="A225" s="1707" t="s">
        <v>882</v>
      </c>
      <c r="B225" s="1708"/>
      <c r="C225" s="491"/>
      <c r="D225" s="492"/>
      <c r="E225" s="492"/>
      <c r="F225" s="492"/>
      <c r="G225" s="492"/>
      <c r="H225" s="492"/>
      <c r="I225" s="492">
        <v>1</v>
      </c>
      <c r="J225" s="492"/>
      <c r="K225" s="492"/>
      <c r="L225" s="492"/>
      <c r="M225" s="492"/>
      <c r="N225" s="492"/>
      <c r="O225" s="492"/>
      <c r="P225" s="492"/>
      <c r="Q225" s="492"/>
      <c r="R225" s="492"/>
      <c r="S225" s="492"/>
      <c r="T225" s="492"/>
      <c r="U225" s="492"/>
      <c r="V225" s="492"/>
      <c r="W225" s="492"/>
      <c r="X225" s="492"/>
      <c r="Y225" s="492"/>
      <c r="Z225" s="492"/>
      <c r="AA225" s="492"/>
      <c r="AB225" s="493">
        <v>1</v>
      </c>
    </row>
    <row r="226" spans="1:28" ht="20.45" customHeight="1" x14ac:dyDescent="0.25">
      <c r="A226" s="484" t="s">
        <v>393</v>
      </c>
      <c r="B226" s="485" t="s">
        <v>397</v>
      </c>
      <c r="C226" s="471"/>
      <c r="D226" s="472"/>
      <c r="E226" s="472"/>
      <c r="F226" s="472"/>
      <c r="G226" s="472"/>
      <c r="H226" s="472"/>
      <c r="I226" s="472">
        <v>2</v>
      </c>
      <c r="J226" s="472"/>
      <c r="K226" s="472"/>
      <c r="L226" s="472"/>
      <c r="M226" s="472"/>
      <c r="N226" s="472"/>
      <c r="O226" s="472"/>
      <c r="P226" s="472"/>
      <c r="Q226" s="472"/>
      <c r="R226" s="472"/>
      <c r="S226" s="472"/>
      <c r="T226" s="472"/>
      <c r="U226" s="472"/>
      <c r="V226" s="472"/>
      <c r="W226" s="472"/>
      <c r="X226" s="472"/>
      <c r="Y226" s="472"/>
      <c r="Z226" s="472"/>
      <c r="AA226" s="472">
        <v>1</v>
      </c>
      <c r="AB226" s="473">
        <v>3</v>
      </c>
    </row>
    <row r="227" spans="1:28" ht="20.45" customHeight="1" thickBot="1" x14ac:dyDescent="0.3">
      <c r="A227" s="479" t="s">
        <v>393</v>
      </c>
      <c r="B227" s="480" t="s">
        <v>394</v>
      </c>
      <c r="C227" s="481"/>
      <c r="D227" s="482"/>
      <c r="E227" s="482"/>
      <c r="F227" s="482"/>
      <c r="G227" s="482"/>
      <c r="H227" s="482"/>
      <c r="I227" s="482">
        <v>1</v>
      </c>
      <c r="J227" s="482"/>
      <c r="K227" s="482"/>
      <c r="L227" s="482"/>
      <c r="M227" s="482"/>
      <c r="N227" s="482"/>
      <c r="O227" s="482"/>
      <c r="P227" s="482"/>
      <c r="Q227" s="482"/>
      <c r="R227" s="482"/>
      <c r="S227" s="482"/>
      <c r="T227" s="482"/>
      <c r="U227" s="482"/>
      <c r="V227" s="482"/>
      <c r="W227" s="482"/>
      <c r="X227" s="482"/>
      <c r="Y227" s="482"/>
      <c r="Z227" s="482"/>
      <c r="AA227" s="482"/>
      <c r="AB227" s="483">
        <v>1</v>
      </c>
    </row>
    <row r="228" spans="1:28" s="334" customFormat="1" ht="20.45" customHeight="1" thickBot="1" x14ac:dyDescent="0.3">
      <c r="A228" s="1707" t="s">
        <v>883</v>
      </c>
      <c r="B228" s="1708"/>
      <c r="C228" s="491"/>
      <c r="D228" s="492"/>
      <c r="E228" s="492"/>
      <c r="F228" s="492"/>
      <c r="G228" s="492"/>
      <c r="H228" s="492"/>
      <c r="I228" s="492">
        <v>3</v>
      </c>
      <c r="J228" s="492"/>
      <c r="K228" s="492"/>
      <c r="L228" s="492"/>
      <c r="M228" s="492"/>
      <c r="N228" s="492"/>
      <c r="O228" s="492"/>
      <c r="P228" s="492"/>
      <c r="Q228" s="492"/>
      <c r="R228" s="492"/>
      <c r="S228" s="492"/>
      <c r="T228" s="492"/>
      <c r="U228" s="492"/>
      <c r="V228" s="492"/>
      <c r="W228" s="492"/>
      <c r="X228" s="492"/>
      <c r="Y228" s="492"/>
      <c r="Z228" s="492"/>
      <c r="AA228" s="492">
        <v>1</v>
      </c>
      <c r="AB228" s="493">
        <v>4</v>
      </c>
    </row>
    <row r="229" spans="1:28" ht="20.45" customHeight="1" thickBot="1" x14ac:dyDescent="0.3">
      <c r="A229" s="486" t="s">
        <v>393</v>
      </c>
      <c r="B229" s="487" t="s">
        <v>884</v>
      </c>
      <c r="C229" s="488"/>
      <c r="D229" s="489"/>
      <c r="E229" s="489"/>
      <c r="F229" s="489"/>
      <c r="G229" s="489"/>
      <c r="H229" s="489"/>
      <c r="I229" s="489">
        <v>1</v>
      </c>
      <c r="J229" s="489"/>
      <c r="K229" s="489"/>
      <c r="L229" s="489"/>
      <c r="M229" s="489"/>
      <c r="N229" s="489"/>
      <c r="O229" s="489"/>
      <c r="P229" s="489"/>
      <c r="Q229" s="489"/>
      <c r="R229" s="489"/>
      <c r="S229" s="489"/>
      <c r="T229" s="489"/>
      <c r="U229" s="489"/>
      <c r="V229" s="489"/>
      <c r="W229" s="489"/>
      <c r="X229" s="489"/>
      <c r="Y229" s="489"/>
      <c r="Z229" s="489"/>
      <c r="AA229" s="489"/>
      <c r="AB229" s="490">
        <v>1</v>
      </c>
    </row>
    <row r="230" spans="1:28" s="334" customFormat="1" ht="20.45" customHeight="1" thickBot="1" x14ac:dyDescent="0.3">
      <c r="A230" s="1707" t="s">
        <v>885</v>
      </c>
      <c r="B230" s="1708"/>
      <c r="C230" s="491"/>
      <c r="D230" s="492"/>
      <c r="E230" s="492"/>
      <c r="F230" s="492"/>
      <c r="G230" s="492"/>
      <c r="H230" s="492"/>
      <c r="I230" s="492">
        <v>1</v>
      </c>
      <c r="J230" s="492"/>
      <c r="K230" s="492"/>
      <c r="L230" s="492"/>
      <c r="M230" s="492"/>
      <c r="N230" s="492"/>
      <c r="O230" s="492"/>
      <c r="P230" s="492"/>
      <c r="Q230" s="492"/>
      <c r="R230" s="492"/>
      <c r="S230" s="492"/>
      <c r="T230" s="492"/>
      <c r="U230" s="492"/>
      <c r="V230" s="492"/>
      <c r="W230" s="492"/>
      <c r="X230" s="492"/>
      <c r="Y230" s="492"/>
      <c r="Z230" s="492"/>
      <c r="AA230" s="492"/>
      <c r="AB230" s="493">
        <v>1</v>
      </c>
    </row>
    <row r="231" spans="1:28" s="338" customFormat="1" ht="20.45" customHeight="1" thickBot="1" x14ac:dyDescent="0.3">
      <c r="A231" s="1710" t="s">
        <v>1047</v>
      </c>
      <c r="B231" s="1711"/>
      <c r="C231" s="497"/>
      <c r="D231" s="498"/>
      <c r="E231" s="498"/>
      <c r="F231" s="498"/>
      <c r="G231" s="498"/>
      <c r="H231" s="498"/>
      <c r="I231" s="498">
        <v>6</v>
      </c>
      <c r="J231" s="498"/>
      <c r="K231" s="498"/>
      <c r="L231" s="498"/>
      <c r="M231" s="498"/>
      <c r="N231" s="498">
        <v>1</v>
      </c>
      <c r="O231" s="498"/>
      <c r="P231" s="498"/>
      <c r="Q231" s="498"/>
      <c r="R231" s="498"/>
      <c r="S231" s="498"/>
      <c r="T231" s="498">
        <v>1</v>
      </c>
      <c r="U231" s="498"/>
      <c r="V231" s="498"/>
      <c r="W231" s="498"/>
      <c r="X231" s="498"/>
      <c r="Y231" s="498"/>
      <c r="Z231" s="498"/>
      <c r="AA231" s="498">
        <v>2</v>
      </c>
      <c r="AB231" s="499">
        <v>10</v>
      </c>
    </row>
    <row r="232" spans="1:28" ht="20.45" customHeight="1" x14ac:dyDescent="0.25">
      <c r="A232" s="484" t="s">
        <v>398</v>
      </c>
      <c r="B232" s="485" t="s">
        <v>391</v>
      </c>
      <c r="C232" s="471"/>
      <c r="D232" s="472"/>
      <c r="E232" s="472"/>
      <c r="F232" s="472"/>
      <c r="G232" s="472"/>
      <c r="H232" s="472"/>
      <c r="I232" s="472"/>
      <c r="J232" s="472"/>
      <c r="K232" s="472"/>
      <c r="L232" s="472"/>
      <c r="M232" s="472"/>
      <c r="N232" s="472">
        <v>1</v>
      </c>
      <c r="O232" s="472"/>
      <c r="P232" s="472"/>
      <c r="Q232" s="472"/>
      <c r="R232" s="472"/>
      <c r="S232" s="472"/>
      <c r="T232" s="472"/>
      <c r="U232" s="472"/>
      <c r="V232" s="472"/>
      <c r="W232" s="472"/>
      <c r="X232" s="472"/>
      <c r="Y232" s="472"/>
      <c r="Z232" s="472"/>
      <c r="AA232" s="472"/>
      <c r="AB232" s="473">
        <v>1</v>
      </c>
    </row>
    <row r="233" spans="1:28" ht="20.45" customHeight="1" x14ac:dyDescent="0.25">
      <c r="A233" s="474" t="s">
        <v>398</v>
      </c>
      <c r="B233" s="475" t="s">
        <v>400</v>
      </c>
      <c r="C233" s="476"/>
      <c r="D233" s="477"/>
      <c r="E233" s="477"/>
      <c r="F233" s="477"/>
      <c r="G233" s="477"/>
      <c r="H233" s="477"/>
      <c r="I233" s="477">
        <v>1</v>
      </c>
      <c r="J233" s="477"/>
      <c r="K233" s="477"/>
      <c r="L233" s="477"/>
      <c r="M233" s="477"/>
      <c r="N233" s="477"/>
      <c r="O233" s="477"/>
      <c r="P233" s="477"/>
      <c r="Q233" s="477"/>
      <c r="R233" s="477"/>
      <c r="S233" s="477"/>
      <c r="T233" s="477"/>
      <c r="U233" s="477"/>
      <c r="V233" s="477"/>
      <c r="W233" s="477"/>
      <c r="X233" s="477"/>
      <c r="Y233" s="477"/>
      <c r="Z233" s="477"/>
      <c r="AA233" s="477"/>
      <c r="AB233" s="478">
        <v>1</v>
      </c>
    </row>
    <row r="234" spans="1:28" ht="20.45" customHeight="1" thickBot="1" x14ac:dyDescent="0.3">
      <c r="A234" s="479" t="s">
        <v>398</v>
      </c>
      <c r="B234" s="480" t="s">
        <v>407</v>
      </c>
      <c r="C234" s="481"/>
      <c r="D234" s="482"/>
      <c r="E234" s="482"/>
      <c r="F234" s="482"/>
      <c r="G234" s="482"/>
      <c r="H234" s="482"/>
      <c r="I234" s="482">
        <v>1</v>
      </c>
      <c r="J234" s="482"/>
      <c r="K234" s="482"/>
      <c r="L234" s="482"/>
      <c r="M234" s="482"/>
      <c r="N234" s="482"/>
      <c r="O234" s="482"/>
      <c r="P234" s="482"/>
      <c r="Q234" s="482"/>
      <c r="R234" s="482"/>
      <c r="S234" s="482"/>
      <c r="T234" s="482"/>
      <c r="U234" s="482"/>
      <c r="V234" s="482"/>
      <c r="W234" s="482"/>
      <c r="X234" s="482"/>
      <c r="Y234" s="482"/>
      <c r="Z234" s="482"/>
      <c r="AA234" s="482"/>
      <c r="AB234" s="483">
        <v>1</v>
      </c>
    </row>
    <row r="235" spans="1:28" s="334" customFormat="1" ht="20.45" customHeight="1" thickBot="1" x14ac:dyDescent="0.3">
      <c r="A235" s="1707" t="s">
        <v>887</v>
      </c>
      <c r="B235" s="1708"/>
      <c r="C235" s="491"/>
      <c r="D235" s="492"/>
      <c r="E235" s="492"/>
      <c r="F235" s="492"/>
      <c r="G235" s="492"/>
      <c r="H235" s="492"/>
      <c r="I235" s="492">
        <v>2</v>
      </c>
      <c r="J235" s="492"/>
      <c r="K235" s="492"/>
      <c r="L235" s="492"/>
      <c r="M235" s="492"/>
      <c r="N235" s="492">
        <v>1</v>
      </c>
      <c r="O235" s="492"/>
      <c r="P235" s="492"/>
      <c r="Q235" s="492"/>
      <c r="R235" s="492"/>
      <c r="S235" s="492"/>
      <c r="T235" s="492"/>
      <c r="U235" s="492"/>
      <c r="V235" s="492"/>
      <c r="W235" s="492"/>
      <c r="X235" s="492"/>
      <c r="Y235" s="492"/>
      <c r="Z235" s="492"/>
      <c r="AA235" s="492"/>
      <c r="AB235" s="493">
        <v>3</v>
      </c>
    </row>
    <row r="236" spans="1:28" ht="20.45" customHeight="1" thickBot="1" x14ac:dyDescent="0.3">
      <c r="A236" s="486" t="s">
        <v>398</v>
      </c>
      <c r="B236" s="487" t="s">
        <v>401</v>
      </c>
      <c r="C236" s="488"/>
      <c r="D236" s="489"/>
      <c r="E236" s="489"/>
      <c r="F236" s="489"/>
      <c r="G236" s="489"/>
      <c r="H236" s="489"/>
      <c r="I236" s="489"/>
      <c r="J236" s="489"/>
      <c r="K236" s="489"/>
      <c r="L236" s="489"/>
      <c r="M236" s="489"/>
      <c r="N236" s="489">
        <v>1</v>
      </c>
      <c r="O236" s="489"/>
      <c r="P236" s="489"/>
      <c r="Q236" s="489"/>
      <c r="R236" s="489"/>
      <c r="S236" s="489"/>
      <c r="T236" s="489"/>
      <c r="U236" s="489"/>
      <c r="V236" s="489"/>
      <c r="W236" s="489"/>
      <c r="X236" s="489"/>
      <c r="Y236" s="489"/>
      <c r="Z236" s="489"/>
      <c r="AA236" s="489"/>
      <c r="AB236" s="490">
        <v>1</v>
      </c>
    </row>
    <row r="237" spans="1:28" s="334" customFormat="1" ht="20.45" customHeight="1" thickBot="1" x14ac:dyDescent="0.3">
      <c r="A237" s="1707" t="s">
        <v>888</v>
      </c>
      <c r="B237" s="1708"/>
      <c r="C237" s="491"/>
      <c r="D237" s="492"/>
      <c r="E237" s="492"/>
      <c r="F237" s="492"/>
      <c r="G237" s="492"/>
      <c r="H237" s="492"/>
      <c r="I237" s="492"/>
      <c r="J237" s="492"/>
      <c r="K237" s="492"/>
      <c r="L237" s="492"/>
      <c r="M237" s="492"/>
      <c r="N237" s="492">
        <v>1</v>
      </c>
      <c r="O237" s="492"/>
      <c r="P237" s="492"/>
      <c r="Q237" s="492"/>
      <c r="R237" s="492"/>
      <c r="S237" s="492"/>
      <c r="T237" s="492"/>
      <c r="U237" s="492"/>
      <c r="V237" s="492"/>
      <c r="W237" s="492"/>
      <c r="X237" s="492"/>
      <c r="Y237" s="492"/>
      <c r="Z237" s="492"/>
      <c r="AA237" s="492"/>
      <c r="AB237" s="493">
        <v>1</v>
      </c>
    </row>
    <row r="238" spans="1:28" s="338" customFormat="1" ht="20.45" customHeight="1" thickBot="1" x14ac:dyDescent="0.3">
      <c r="A238" s="1710" t="s">
        <v>1048</v>
      </c>
      <c r="B238" s="1711"/>
      <c r="C238" s="497"/>
      <c r="D238" s="498"/>
      <c r="E238" s="498"/>
      <c r="F238" s="498"/>
      <c r="G238" s="498"/>
      <c r="H238" s="498"/>
      <c r="I238" s="498">
        <v>2</v>
      </c>
      <c r="J238" s="498"/>
      <c r="K238" s="498"/>
      <c r="L238" s="498"/>
      <c r="M238" s="498"/>
      <c r="N238" s="498">
        <v>2</v>
      </c>
      <c r="O238" s="498"/>
      <c r="P238" s="498"/>
      <c r="Q238" s="498"/>
      <c r="R238" s="498"/>
      <c r="S238" s="498"/>
      <c r="T238" s="498"/>
      <c r="U238" s="498"/>
      <c r="V238" s="498"/>
      <c r="W238" s="498"/>
      <c r="X238" s="498"/>
      <c r="Y238" s="498"/>
      <c r="Z238" s="498"/>
      <c r="AA238" s="498"/>
      <c r="AB238" s="499">
        <v>4</v>
      </c>
    </row>
    <row r="239" spans="1:28" s="435" customFormat="1" ht="27.75" customHeight="1" thickBot="1" x14ac:dyDescent="0.3">
      <c r="A239" s="1715" t="s">
        <v>781</v>
      </c>
      <c r="B239" s="1716"/>
      <c r="C239" s="502">
        <v>1</v>
      </c>
      <c r="D239" s="502">
        <v>1</v>
      </c>
      <c r="E239" s="502">
        <v>8</v>
      </c>
      <c r="F239" s="502">
        <v>3</v>
      </c>
      <c r="G239" s="502">
        <v>4</v>
      </c>
      <c r="H239" s="502">
        <v>3</v>
      </c>
      <c r="I239" s="502">
        <v>230</v>
      </c>
      <c r="J239" s="502">
        <v>2</v>
      </c>
      <c r="K239" s="502">
        <v>3</v>
      </c>
      <c r="L239" s="502">
        <v>1</v>
      </c>
      <c r="M239" s="502">
        <v>7</v>
      </c>
      <c r="N239" s="502">
        <v>77</v>
      </c>
      <c r="O239" s="502">
        <v>1</v>
      </c>
      <c r="P239" s="502">
        <v>3</v>
      </c>
      <c r="Q239" s="502">
        <v>106</v>
      </c>
      <c r="R239" s="502">
        <v>28</v>
      </c>
      <c r="S239" s="502">
        <v>11</v>
      </c>
      <c r="T239" s="502">
        <v>18</v>
      </c>
      <c r="U239" s="502">
        <v>5</v>
      </c>
      <c r="V239" s="502">
        <v>24</v>
      </c>
      <c r="W239" s="502">
        <v>5</v>
      </c>
      <c r="X239" s="502">
        <v>1</v>
      </c>
      <c r="Y239" s="502">
        <v>1</v>
      </c>
      <c r="Z239" s="502">
        <v>1</v>
      </c>
      <c r="AA239" s="502">
        <v>131</v>
      </c>
      <c r="AB239" s="503">
        <v>678</v>
      </c>
    </row>
  </sheetData>
  <sheetProtection password="CEC5" sheet="1" objects="1" scenarios="1"/>
  <mergeCells count="49">
    <mergeCell ref="A239:B239"/>
    <mergeCell ref="A228:B228"/>
    <mergeCell ref="A230:B230"/>
    <mergeCell ref="A231:B231"/>
    <mergeCell ref="A235:B235"/>
    <mergeCell ref="A237:B237"/>
    <mergeCell ref="A238:B238"/>
    <mergeCell ref="A225:B225"/>
    <mergeCell ref="A189:B189"/>
    <mergeCell ref="A191:B191"/>
    <mergeCell ref="A192:B192"/>
    <mergeCell ref="A195:B195"/>
    <mergeCell ref="A197:B197"/>
    <mergeCell ref="A202:B202"/>
    <mergeCell ref="A209:B209"/>
    <mergeCell ref="A212:B212"/>
    <mergeCell ref="A219:B219"/>
    <mergeCell ref="A220:B220"/>
    <mergeCell ref="A223:B223"/>
    <mergeCell ref="A187:B187"/>
    <mergeCell ref="A162:B162"/>
    <mergeCell ref="A164:B164"/>
    <mergeCell ref="A166:B166"/>
    <mergeCell ref="A169:B169"/>
    <mergeCell ref="A172:B172"/>
    <mergeCell ref="A176:B176"/>
    <mergeCell ref="A178:B178"/>
    <mergeCell ref="A180:B180"/>
    <mergeCell ref="A181:B181"/>
    <mergeCell ref="A183:B183"/>
    <mergeCell ref="A185:B185"/>
    <mergeCell ref="A161:B161"/>
    <mergeCell ref="A135:B135"/>
    <mergeCell ref="A139:B139"/>
    <mergeCell ref="A140:B140"/>
    <mergeCell ref="A143:B143"/>
    <mergeCell ref="A145:B145"/>
    <mergeCell ref="A148:B148"/>
    <mergeCell ref="A151:B151"/>
    <mergeCell ref="A152:B152"/>
    <mergeCell ref="A154:B154"/>
    <mergeCell ref="A156:B156"/>
    <mergeCell ref="A158:B158"/>
    <mergeCell ref="A110:B110"/>
    <mergeCell ref="A8:B8"/>
    <mergeCell ref="A21:B21"/>
    <mergeCell ref="A56:B56"/>
    <mergeCell ref="A67:B67"/>
    <mergeCell ref="A93:B93"/>
  </mergeCells>
  <pageMargins left="0.31496062992125984" right="0" top="0" bottom="0" header="0.31496062992125984" footer="0.31496062992125984"/>
  <pageSetup paperSize="9" scale="6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3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15" sqref="P15"/>
    </sheetView>
  </sheetViews>
  <sheetFormatPr defaultRowHeight="15" x14ac:dyDescent="0.25"/>
  <cols>
    <col min="1" max="1" width="16" style="9" customWidth="1"/>
    <col min="2" max="2" width="14" style="73" customWidth="1"/>
    <col min="3" max="3" width="9.5703125" customWidth="1"/>
    <col min="4" max="4" width="11.42578125" customWidth="1"/>
    <col min="5" max="5" width="9.140625" customWidth="1"/>
    <col min="6" max="6" width="11" customWidth="1"/>
    <col min="7" max="7" width="12.5703125" customWidth="1"/>
    <col min="8" max="8" width="9.42578125" customWidth="1"/>
    <col min="9" max="9" width="10.42578125" customWidth="1"/>
    <col min="10" max="10" width="9.7109375" customWidth="1"/>
    <col min="11" max="11" width="10" customWidth="1"/>
    <col min="12" max="12" width="9" customWidth="1"/>
    <col min="257" max="257" width="15.42578125" bestFit="1" customWidth="1"/>
    <col min="258" max="258" width="12.42578125" customWidth="1"/>
    <col min="259" max="259" width="10.5703125" customWidth="1"/>
    <col min="260" max="260" width="12.42578125" customWidth="1"/>
    <col min="261" max="261" width="10.5703125" bestFit="1" customWidth="1"/>
    <col min="262" max="262" width="13.5703125" customWidth="1"/>
    <col min="263" max="263" width="14.85546875" bestFit="1" customWidth="1"/>
    <col min="264" max="264" width="10" bestFit="1" customWidth="1"/>
    <col min="265" max="265" width="11.140625" customWidth="1"/>
    <col min="266" max="266" width="10.5703125" bestFit="1" customWidth="1"/>
    <col min="267" max="267" width="11.85546875" bestFit="1" customWidth="1"/>
    <col min="268" max="268" width="10" bestFit="1" customWidth="1"/>
    <col min="513" max="513" width="15.42578125" bestFit="1" customWidth="1"/>
    <col min="514" max="514" width="12.42578125" customWidth="1"/>
    <col min="515" max="515" width="10.5703125" customWidth="1"/>
    <col min="516" max="516" width="12.42578125" customWidth="1"/>
    <col min="517" max="517" width="10.5703125" bestFit="1" customWidth="1"/>
    <col min="518" max="518" width="13.5703125" customWidth="1"/>
    <col min="519" max="519" width="14.85546875" bestFit="1" customWidth="1"/>
    <col min="520" max="520" width="10" bestFit="1" customWidth="1"/>
    <col min="521" max="521" width="11.140625" customWidth="1"/>
    <col min="522" max="522" width="10.5703125" bestFit="1" customWidth="1"/>
    <col min="523" max="523" width="11.85546875" bestFit="1" customWidth="1"/>
    <col min="524" max="524" width="10" bestFit="1" customWidth="1"/>
    <col min="769" max="769" width="15.42578125" bestFit="1" customWidth="1"/>
    <col min="770" max="770" width="12.42578125" customWidth="1"/>
    <col min="771" max="771" width="10.5703125" customWidth="1"/>
    <col min="772" max="772" width="12.42578125" customWidth="1"/>
    <col min="773" max="773" width="10.5703125" bestFit="1" customWidth="1"/>
    <col min="774" max="774" width="13.5703125" customWidth="1"/>
    <col min="775" max="775" width="14.85546875" bestFit="1" customWidth="1"/>
    <col min="776" max="776" width="10" bestFit="1" customWidth="1"/>
    <col min="777" max="777" width="11.140625" customWidth="1"/>
    <col min="778" max="778" width="10.5703125" bestFit="1" customWidth="1"/>
    <col min="779" max="779" width="11.85546875" bestFit="1" customWidth="1"/>
    <col min="780" max="780" width="10" bestFit="1" customWidth="1"/>
    <col min="1025" max="1025" width="15.42578125" bestFit="1" customWidth="1"/>
    <col min="1026" max="1026" width="12.42578125" customWidth="1"/>
    <col min="1027" max="1027" width="10.5703125" customWidth="1"/>
    <col min="1028" max="1028" width="12.42578125" customWidth="1"/>
    <col min="1029" max="1029" width="10.5703125" bestFit="1" customWidth="1"/>
    <col min="1030" max="1030" width="13.5703125" customWidth="1"/>
    <col min="1031" max="1031" width="14.85546875" bestFit="1" customWidth="1"/>
    <col min="1032" max="1032" width="10" bestFit="1" customWidth="1"/>
    <col min="1033" max="1033" width="11.140625" customWidth="1"/>
    <col min="1034" max="1034" width="10.5703125" bestFit="1" customWidth="1"/>
    <col min="1035" max="1035" width="11.85546875" bestFit="1" customWidth="1"/>
    <col min="1036" max="1036" width="10" bestFit="1" customWidth="1"/>
    <col min="1281" max="1281" width="15.42578125" bestFit="1" customWidth="1"/>
    <col min="1282" max="1282" width="12.42578125" customWidth="1"/>
    <col min="1283" max="1283" width="10.5703125" customWidth="1"/>
    <col min="1284" max="1284" width="12.42578125" customWidth="1"/>
    <col min="1285" max="1285" width="10.5703125" bestFit="1" customWidth="1"/>
    <col min="1286" max="1286" width="13.5703125" customWidth="1"/>
    <col min="1287" max="1287" width="14.85546875" bestFit="1" customWidth="1"/>
    <col min="1288" max="1288" width="10" bestFit="1" customWidth="1"/>
    <col min="1289" max="1289" width="11.140625" customWidth="1"/>
    <col min="1290" max="1290" width="10.5703125" bestFit="1" customWidth="1"/>
    <col min="1291" max="1291" width="11.85546875" bestFit="1" customWidth="1"/>
    <col min="1292" max="1292" width="10" bestFit="1" customWidth="1"/>
    <col min="1537" max="1537" width="15.42578125" bestFit="1" customWidth="1"/>
    <col min="1538" max="1538" width="12.42578125" customWidth="1"/>
    <col min="1539" max="1539" width="10.5703125" customWidth="1"/>
    <col min="1540" max="1540" width="12.42578125" customWidth="1"/>
    <col min="1541" max="1541" width="10.5703125" bestFit="1" customWidth="1"/>
    <col min="1542" max="1542" width="13.5703125" customWidth="1"/>
    <col min="1543" max="1543" width="14.85546875" bestFit="1" customWidth="1"/>
    <col min="1544" max="1544" width="10" bestFit="1" customWidth="1"/>
    <col min="1545" max="1545" width="11.140625" customWidth="1"/>
    <col min="1546" max="1546" width="10.5703125" bestFit="1" customWidth="1"/>
    <col min="1547" max="1547" width="11.85546875" bestFit="1" customWidth="1"/>
    <col min="1548" max="1548" width="10" bestFit="1" customWidth="1"/>
    <col min="1793" max="1793" width="15.42578125" bestFit="1" customWidth="1"/>
    <col min="1794" max="1794" width="12.42578125" customWidth="1"/>
    <col min="1795" max="1795" width="10.5703125" customWidth="1"/>
    <col min="1796" max="1796" width="12.42578125" customWidth="1"/>
    <col min="1797" max="1797" width="10.5703125" bestFit="1" customWidth="1"/>
    <col min="1798" max="1798" width="13.5703125" customWidth="1"/>
    <col min="1799" max="1799" width="14.85546875" bestFit="1" customWidth="1"/>
    <col min="1800" max="1800" width="10" bestFit="1" customWidth="1"/>
    <col min="1801" max="1801" width="11.140625" customWidth="1"/>
    <col min="1802" max="1802" width="10.5703125" bestFit="1" customWidth="1"/>
    <col min="1803" max="1803" width="11.85546875" bestFit="1" customWidth="1"/>
    <col min="1804" max="1804" width="10" bestFit="1" customWidth="1"/>
    <col min="2049" max="2049" width="15.42578125" bestFit="1" customWidth="1"/>
    <col min="2050" max="2050" width="12.42578125" customWidth="1"/>
    <col min="2051" max="2051" width="10.5703125" customWidth="1"/>
    <col min="2052" max="2052" width="12.42578125" customWidth="1"/>
    <col min="2053" max="2053" width="10.5703125" bestFit="1" customWidth="1"/>
    <col min="2054" max="2054" width="13.5703125" customWidth="1"/>
    <col min="2055" max="2055" width="14.85546875" bestFit="1" customWidth="1"/>
    <col min="2056" max="2056" width="10" bestFit="1" customWidth="1"/>
    <col min="2057" max="2057" width="11.140625" customWidth="1"/>
    <col min="2058" max="2058" width="10.5703125" bestFit="1" customWidth="1"/>
    <col min="2059" max="2059" width="11.85546875" bestFit="1" customWidth="1"/>
    <col min="2060" max="2060" width="10" bestFit="1" customWidth="1"/>
    <col min="2305" max="2305" width="15.42578125" bestFit="1" customWidth="1"/>
    <col min="2306" max="2306" width="12.42578125" customWidth="1"/>
    <col min="2307" max="2307" width="10.5703125" customWidth="1"/>
    <col min="2308" max="2308" width="12.42578125" customWidth="1"/>
    <col min="2309" max="2309" width="10.5703125" bestFit="1" customWidth="1"/>
    <col min="2310" max="2310" width="13.5703125" customWidth="1"/>
    <col min="2311" max="2311" width="14.85546875" bestFit="1" customWidth="1"/>
    <col min="2312" max="2312" width="10" bestFit="1" customWidth="1"/>
    <col min="2313" max="2313" width="11.140625" customWidth="1"/>
    <col min="2314" max="2314" width="10.5703125" bestFit="1" customWidth="1"/>
    <col min="2315" max="2315" width="11.85546875" bestFit="1" customWidth="1"/>
    <col min="2316" max="2316" width="10" bestFit="1" customWidth="1"/>
    <col min="2561" max="2561" width="15.42578125" bestFit="1" customWidth="1"/>
    <col min="2562" max="2562" width="12.42578125" customWidth="1"/>
    <col min="2563" max="2563" width="10.5703125" customWidth="1"/>
    <col min="2564" max="2564" width="12.42578125" customWidth="1"/>
    <col min="2565" max="2565" width="10.5703125" bestFit="1" customWidth="1"/>
    <col min="2566" max="2566" width="13.5703125" customWidth="1"/>
    <col min="2567" max="2567" width="14.85546875" bestFit="1" customWidth="1"/>
    <col min="2568" max="2568" width="10" bestFit="1" customWidth="1"/>
    <col min="2569" max="2569" width="11.140625" customWidth="1"/>
    <col min="2570" max="2570" width="10.5703125" bestFit="1" customWidth="1"/>
    <col min="2571" max="2571" width="11.85546875" bestFit="1" customWidth="1"/>
    <col min="2572" max="2572" width="10" bestFit="1" customWidth="1"/>
    <col min="2817" max="2817" width="15.42578125" bestFit="1" customWidth="1"/>
    <col min="2818" max="2818" width="12.42578125" customWidth="1"/>
    <col min="2819" max="2819" width="10.5703125" customWidth="1"/>
    <col min="2820" max="2820" width="12.42578125" customWidth="1"/>
    <col min="2821" max="2821" width="10.5703125" bestFit="1" customWidth="1"/>
    <col min="2822" max="2822" width="13.5703125" customWidth="1"/>
    <col min="2823" max="2823" width="14.85546875" bestFit="1" customWidth="1"/>
    <col min="2824" max="2824" width="10" bestFit="1" customWidth="1"/>
    <col min="2825" max="2825" width="11.140625" customWidth="1"/>
    <col min="2826" max="2826" width="10.5703125" bestFit="1" customWidth="1"/>
    <col min="2827" max="2827" width="11.85546875" bestFit="1" customWidth="1"/>
    <col min="2828" max="2828" width="10" bestFit="1" customWidth="1"/>
    <col min="3073" max="3073" width="15.42578125" bestFit="1" customWidth="1"/>
    <col min="3074" max="3074" width="12.42578125" customWidth="1"/>
    <col min="3075" max="3075" width="10.5703125" customWidth="1"/>
    <col min="3076" max="3076" width="12.42578125" customWidth="1"/>
    <col min="3077" max="3077" width="10.5703125" bestFit="1" customWidth="1"/>
    <col min="3078" max="3078" width="13.5703125" customWidth="1"/>
    <col min="3079" max="3079" width="14.85546875" bestFit="1" customWidth="1"/>
    <col min="3080" max="3080" width="10" bestFit="1" customWidth="1"/>
    <col min="3081" max="3081" width="11.140625" customWidth="1"/>
    <col min="3082" max="3082" width="10.5703125" bestFit="1" customWidth="1"/>
    <col min="3083" max="3083" width="11.85546875" bestFit="1" customWidth="1"/>
    <col min="3084" max="3084" width="10" bestFit="1" customWidth="1"/>
    <col min="3329" max="3329" width="15.42578125" bestFit="1" customWidth="1"/>
    <col min="3330" max="3330" width="12.42578125" customWidth="1"/>
    <col min="3331" max="3331" width="10.5703125" customWidth="1"/>
    <col min="3332" max="3332" width="12.42578125" customWidth="1"/>
    <col min="3333" max="3333" width="10.5703125" bestFit="1" customWidth="1"/>
    <col min="3334" max="3334" width="13.5703125" customWidth="1"/>
    <col min="3335" max="3335" width="14.85546875" bestFit="1" customWidth="1"/>
    <col min="3336" max="3336" width="10" bestFit="1" customWidth="1"/>
    <col min="3337" max="3337" width="11.140625" customWidth="1"/>
    <col min="3338" max="3338" width="10.5703125" bestFit="1" customWidth="1"/>
    <col min="3339" max="3339" width="11.85546875" bestFit="1" customWidth="1"/>
    <col min="3340" max="3340" width="10" bestFit="1" customWidth="1"/>
    <col min="3585" max="3585" width="15.42578125" bestFit="1" customWidth="1"/>
    <col min="3586" max="3586" width="12.42578125" customWidth="1"/>
    <col min="3587" max="3587" width="10.5703125" customWidth="1"/>
    <col min="3588" max="3588" width="12.42578125" customWidth="1"/>
    <col min="3589" max="3589" width="10.5703125" bestFit="1" customWidth="1"/>
    <col min="3590" max="3590" width="13.5703125" customWidth="1"/>
    <col min="3591" max="3591" width="14.85546875" bestFit="1" customWidth="1"/>
    <col min="3592" max="3592" width="10" bestFit="1" customWidth="1"/>
    <col min="3593" max="3593" width="11.140625" customWidth="1"/>
    <col min="3594" max="3594" width="10.5703125" bestFit="1" customWidth="1"/>
    <col min="3595" max="3595" width="11.85546875" bestFit="1" customWidth="1"/>
    <col min="3596" max="3596" width="10" bestFit="1" customWidth="1"/>
    <col min="3841" max="3841" width="15.42578125" bestFit="1" customWidth="1"/>
    <col min="3842" max="3842" width="12.42578125" customWidth="1"/>
    <col min="3843" max="3843" width="10.5703125" customWidth="1"/>
    <col min="3844" max="3844" width="12.42578125" customWidth="1"/>
    <col min="3845" max="3845" width="10.5703125" bestFit="1" customWidth="1"/>
    <col min="3846" max="3846" width="13.5703125" customWidth="1"/>
    <col min="3847" max="3847" width="14.85546875" bestFit="1" customWidth="1"/>
    <col min="3848" max="3848" width="10" bestFit="1" customWidth="1"/>
    <col min="3849" max="3849" width="11.140625" customWidth="1"/>
    <col min="3850" max="3850" width="10.5703125" bestFit="1" customWidth="1"/>
    <col min="3851" max="3851" width="11.85546875" bestFit="1" customWidth="1"/>
    <col min="3852" max="3852" width="10" bestFit="1" customWidth="1"/>
    <col min="4097" max="4097" width="15.42578125" bestFit="1" customWidth="1"/>
    <col min="4098" max="4098" width="12.42578125" customWidth="1"/>
    <col min="4099" max="4099" width="10.5703125" customWidth="1"/>
    <col min="4100" max="4100" width="12.42578125" customWidth="1"/>
    <col min="4101" max="4101" width="10.5703125" bestFit="1" customWidth="1"/>
    <col min="4102" max="4102" width="13.5703125" customWidth="1"/>
    <col min="4103" max="4103" width="14.85546875" bestFit="1" customWidth="1"/>
    <col min="4104" max="4104" width="10" bestFit="1" customWidth="1"/>
    <col min="4105" max="4105" width="11.140625" customWidth="1"/>
    <col min="4106" max="4106" width="10.5703125" bestFit="1" customWidth="1"/>
    <col min="4107" max="4107" width="11.85546875" bestFit="1" customWidth="1"/>
    <col min="4108" max="4108" width="10" bestFit="1" customWidth="1"/>
    <col min="4353" max="4353" width="15.42578125" bestFit="1" customWidth="1"/>
    <col min="4354" max="4354" width="12.42578125" customWidth="1"/>
    <col min="4355" max="4355" width="10.5703125" customWidth="1"/>
    <col min="4356" max="4356" width="12.42578125" customWidth="1"/>
    <col min="4357" max="4357" width="10.5703125" bestFit="1" customWidth="1"/>
    <col min="4358" max="4358" width="13.5703125" customWidth="1"/>
    <col min="4359" max="4359" width="14.85546875" bestFit="1" customWidth="1"/>
    <col min="4360" max="4360" width="10" bestFit="1" customWidth="1"/>
    <col min="4361" max="4361" width="11.140625" customWidth="1"/>
    <col min="4362" max="4362" width="10.5703125" bestFit="1" customWidth="1"/>
    <col min="4363" max="4363" width="11.85546875" bestFit="1" customWidth="1"/>
    <col min="4364" max="4364" width="10" bestFit="1" customWidth="1"/>
    <col min="4609" max="4609" width="15.42578125" bestFit="1" customWidth="1"/>
    <col min="4610" max="4610" width="12.42578125" customWidth="1"/>
    <col min="4611" max="4611" width="10.5703125" customWidth="1"/>
    <col min="4612" max="4612" width="12.42578125" customWidth="1"/>
    <col min="4613" max="4613" width="10.5703125" bestFit="1" customWidth="1"/>
    <col min="4614" max="4614" width="13.5703125" customWidth="1"/>
    <col min="4615" max="4615" width="14.85546875" bestFit="1" customWidth="1"/>
    <col min="4616" max="4616" width="10" bestFit="1" customWidth="1"/>
    <col min="4617" max="4617" width="11.140625" customWidth="1"/>
    <col min="4618" max="4618" width="10.5703125" bestFit="1" customWidth="1"/>
    <col min="4619" max="4619" width="11.85546875" bestFit="1" customWidth="1"/>
    <col min="4620" max="4620" width="10" bestFit="1" customWidth="1"/>
    <col min="4865" max="4865" width="15.42578125" bestFit="1" customWidth="1"/>
    <col min="4866" max="4866" width="12.42578125" customWidth="1"/>
    <col min="4867" max="4867" width="10.5703125" customWidth="1"/>
    <col min="4868" max="4868" width="12.42578125" customWidth="1"/>
    <col min="4869" max="4869" width="10.5703125" bestFit="1" customWidth="1"/>
    <col min="4870" max="4870" width="13.5703125" customWidth="1"/>
    <col min="4871" max="4871" width="14.85546875" bestFit="1" customWidth="1"/>
    <col min="4872" max="4872" width="10" bestFit="1" customWidth="1"/>
    <col min="4873" max="4873" width="11.140625" customWidth="1"/>
    <col min="4874" max="4874" width="10.5703125" bestFit="1" customWidth="1"/>
    <col min="4875" max="4875" width="11.85546875" bestFit="1" customWidth="1"/>
    <col min="4876" max="4876" width="10" bestFit="1" customWidth="1"/>
    <col min="5121" max="5121" width="15.42578125" bestFit="1" customWidth="1"/>
    <col min="5122" max="5122" width="12.42578125" customWidth="1"/>
    <col min="5123" max="5123" width="10.5703125" customWidth="1"/>
    <col min="5124" max="5124" width="12.42578125" customWidth="1"/>
    <col min="5125" max="5125" width="10.5703125" bestFit="1" customWidth="1"/>
    <col min="5126" max="5126" width="13.5703125" customWidth="1"/>
    <col min="5127" max="5127" width="14.85546875" bestFit="1" customWidth="1"/>
    <col min="5128" max="5128" width="10" bestFit="1" customWidth="1"/>
    <col min="5129" max="5129" width="11.140625" customWidth="1"/>
    <col min="5130" max="5130" width="10.5703125" bestFit="1" customWidth="1"/>
    <col min="5131" max="5131" width="11.85546875" bestFit="1" customWidth="1"/>
    <col min="5132" max="5132" width="10" bestFit="1" customWidth="1"/>
    <col min="5377" max="5377" width="15.42578125" bestFit="1" customWidth="1"/>
    <col min="5378" max="5378" width="12.42578125" customWidth="1"/>
    <col min="5379" max="5379" width="10.5703125" customWidth="1"/>
    <col min="5380" max="5380" width="12.42578125" customWidth="1"/>
    <col min="5381" max="5381" width="10.5703125" bestFit="1" customWidth="1"/>
    <col min="5382" max="5382" width="13.5703125" customWidth="1"/>
    <col min="5383" max="5383" width="14.85546875" bestFit="1" customWidth="1"/>
    <col min="5384" max="5384" width="10" bestFit="1" customWidth="1"/>
    <col min="5385" max="5385" width="11.140625" customWidth="1"/>
    <col min="5386" max="5386" width="10.5703125" bestFit="1" customWidth="1"/>
    <col min="5387" max="5387" width="11.85546875" bestFit="1" customWidth="1"/>
    <col min="5388" max="5388" width="10" bestFit="1" customWidth="1"/>
    <col min="5633" max="5633" width="15.42578125" bestFit="1" customWidth="1"/>
    <col min="5634" max="5634" width="12.42578125" customWidth="1"/>
    <col min="5635" max="5635" width="10.5703125" customWidth="1"/>
    <col min="5636" max="5636" width="12.42578125" customWidth="1"/>
    <col min="5637" max="5637" width="10.5703125" bestFit="1" customWidth="1"/>
    <col min="5638" max="5638" width="13.5703125" customWidth="1"/>
    <col min="5639" max="5639" width="14.85546875" bestFit="1" customWidth="1"/>
    <col min="5640" max="5640" width="10" bestFit="1" customWidth="1"/>
    <col min="5641" max="5641" width="11.140625" customWidth="1"/>
    <col min="5642" max="5642" width="10.5703125" bestFit="1" customWidth="1"/>
    <col min="5643" max="5643" width="11.85546875" bestFit="1" customWidth="1"/>
    <col min="5644" max="5644" width="10" bestFit="1" customWidth="1"/>
    <col min="5889" max="5889" width="15.42578125" bestFit="1" customWidth="1"/>
    <col min="5890" max="5890" width="12.42578125" customWidth="1"/>
    <col min="5891" max="5891" width="10.5703125" customWidth="1"/>
    <col min="5892" max="5892" width="12.42578125" customWidth="1"/>
    <col min="5893" max="5893" width="10.5703125" bestFit="1" customWidth="1"/>
    <col min="5894" max="5894" width="13.5703125" customWidth="1"/>
    <col min="5895" max="5895" width="14.85546875" bestFit="1" customWidth="1"/>
    <col min="5896" max="5896" width="10" bestFit="1" customWidth="1"/>
    <col min="5897" max="5897" width="11.140625" customWidth="1"/>
    <col min="5898" max="5898" width="10.5703125" bestFit="1" customWidth="1"/>
    <col min="5899" max="5899" width="11.85546875" bestFit="1" customWidth="1"/>
    <col min="5900" max="5900" width="10" bestFit="1" customWidth="1"/>
    <col min="6145" max="6145" width="15.42578125" bestFit="1" customWidth="1"/>
    <col min="6146" max="6146" width="12.42578125" customWidth="1"/>
    <col min="6147" max="6147" width="10.5703125" customWidth="1"/>
    <col min="6148" max="6148" width="12.42578125" customWidth="1"/>
    <col min="6149" max="6149" width="10.5703125" bestFit="1" customWidth="1"/>
    <col min="6150" max="6150" width="13.5703125" customWidth="1"/>
    <col min="6151" max="6151" width="14.85546875" bestFit="1" customWidth="1"/>
    <col min="6152" max="6152" width="10" bestFit="1" customWidth="1"/>
    <col min="6153" max="6153" width="11.140625" customWidth="1"/>
    <col min="6154" max="6154" width="10.5703125" bestFit="1" customWidth="1"/>
    <col min="6155" max="6155" width="11.85546875" bestFit="1" customWidth="1"/>
    <col min="6156" max="6156" width="10" bestFit="1" customWidth="1"/>
    <col min="6401" max="6401" width="15.42578125" bestFit="1" customWidth="1"/>
    <col min="6402" max="6402" width="12.42578125" customWidth="1"/>
    <col min="6403" max="6403" width="10.5703125" customWidth="1"/>
    <col min="6404" max="6404" width="12.42578125" customWidth="1"/>
    <col min="6405" max="6405" width="10.5703125" bestFit="1" customWidth="1"/>
    <col min="6406" max="6406" width="13.5703125" customWidth="1"/>
    <col min="6407" max="6407" width="14.85546875" bestFit="1" customWidth="1"/>
    <col min="6408" max="6408" width="10" bestFit="1" customWidth="1"/>
    <col min="6409" max="6409" width="11.140625" customWidth="1"/>
    <col min="6410" max="6410" width="10.5703125" bestFit="1" customWidth="1"/>
    <col min="6411" max="6411" width="11.85546875" bestFit="1" customWidth="1"/>
    <col min="6412" max="6412" width="10" bestFit="1" customWidth="1"/>
    <col min="6657" max="6657" width="15.42578125" bestFit="1" customWidth="1"/>
    <col min="6658" max="6658" width="12.42578125" customWidth="1"/>
    <col min="6659" max="6659" width="10.5703125" customWidth="1"/>
    <col min="6660" max="6660" width="12.42578125" customWidth="1"/>
    <col min="6661" max="6661" width="10.5703125" bestFit="1" customWidth="1"/>
    <col min="6662" max="6662" width="13.5703125" customWidth="1"/>
    <col min="6663" max="6663" width="14.85546875" bestFit="1" customWidth="1"/>
    <col min="6664" max="6664" width="10" bestFit="1" customWidth="1"/>
    <col min="6665" max="6665" width="11.140625" customWidth="1"/>
    <col min="6666" max="6666" width="10.5703125" bestFit="1" customWidth="1"/>
    <col min="6667" max="6667" width="11.85546875" bestFit="1" customWidth="1"/>
    <col min="6668" max="6668" width="10" bestFit="1" customWidth="1"/>
    <col min="6913" max="6913" width="15.42578125" bestFit="1" customWidth="1"/>
    <col min="6914" max="6914" width="12.42578125" customWidth="1"/>
    <col min="6915" max="6915" width="10.5703125" customWidth="1"/>
    <col min="6916" max="6916" width="12.42578125" customWidth="1"/>
    <col min="6917" max="6917" width="10.5703125" bestFit="1" customWidth="1"/>
    <col min="6918" max="6918" width="13.5703125" customWidth="1"/>
    <col min="6919" max="6919" width="14.85546875" bestFit="1" customWidth="1"/>
    <col min="6920" max="6920" width="10" bestFit="1" customWidth="1"/>
    <col min="6921" max="6921" width="11.140625" customWidth="1"/>
    <col min="6922" max="6922" width="10.5703125" bestFit="1" customWidth="1"/>
    <col min="6923" max="6923" width="11.85546875" bestFit="1" customWidth="1"/>
    <col min="6924" max="6924" width="10" bestFit="1" customWidth="1"/>
    <col min="7169" max="7169" width="15.42578125" bestFit="1" customWidth="1"/>
    <col min="7170" max="7170" width="12.42578125" customWidth="1"/>
    <col min="7171" max="7171" width="10.5703125" customWidth="1"/>
    <col min="7172" max="7172" width="12.42578125" customWidth="1"/>
    <col min="7173" max="7173" width="10.5703125" bestFit="1" customWidth="1"/>
    <col min="7174" max="7174" width="13.5703125" customWidth="1"/>
    <col min="7175" max="7175" width="14.85546875" bestFit="1" customWidth="1"/>
    <col min="7176" max="7176" width="10" bestFit="1" customWidth="1"/>
    <col min="7177" max="7177" width="11.140625" customWidth="1"/>
    <col min="7178" max="7178" width="10.5703125" bestFit="1" customWidth="1"/>
    <col min="7179" max="7179" width="11.85546875" bestFit="1" customWidth="1"/>
    <col min="7180" max="7180" width="10" bestFit="1" customWidth="1"/>
    <col min="7425" max="7425" width="15.42578125" bestFit="1" customWidth="1"/>
    <col min="7426" max="7426" width="12.42578125" customWidth="1"/>
    <col min="7427" max="7427" width="10.5703125" customWidth="1"/>
    <col min="7428" max="7428" width="12.42578125" customWidth="1"/>
    <col min="7429" max="7429" width="10.5703125" bestFit="1" customWidth="1"/>
    <col min="7430" max="7430" width="13.5703125" customWidth="1"/>
    <col min="7431" max="7431" width="14.85546875" bestFit="1" customWidth="1"/>
    <col min="7432" max="7432" width="10" bestFit="1" customWidth="1"/>
    <col min="7433" max="7433" width="11.140625" customWidth="1"/>
    <col min="7434" max="7434" width="10.5703125" bestFit="1" customWidth="1"/>
    <col min="7435" max="7435" width="11.85546875" bestFit="1" customWidth="1"/>
    <col min="7436" max="7436" width="10" bestFit="1" customWidth="1"/>
    <col min="7681" max="7681" width="15.42578125" bestFit="1" customWidth="1"/>
    <col min="7682" max="7682" width="12.42578125" customWidth="1"/>
    <col min="7683" max="7683" width="10.5703125" customWidth="1"/>
    <col min="7684" max="7684" width="12.42578125" customWidth="1"/>
    <col min="7685" max="7685" width="10.5703125" bestFit="1" customWidth="1"/>
    <col min="7686" max="7686" width="13.5703125" customWidth="1"/>
    <col min="7687" max="7687" width="14.85546875" bestFit="1" customWidth="1"/>
    <col min="7688" max="7688" width="10" bestFit="1" customWidth="1"/>
    <col min="7689" max="7689" width="11.140625" customWidth="1"/>
    <col min="7690" max="7690" width="10.5703125" bestFit="1" customWidth="1"/>
    <col min="7691" max="7691" width="11.85546875" bestFit="1" customWidth="1"/>
    <col min="7692" max="7692" width="10" bestFit="1" customWidth="1"/>
    <col min="7937" max="7937" width="15.42578125" bestFit="1" customWidth="1"/>
    <col min="7938" max="7938" width="12.42578125" customWidth="1"/>
    <col min="7939" max="7939" width="10.5703125" customWidth="1"/>
    <col min="7940" max="7940" width="12.42578125" customWidth="1"/>
    <col min="7941" max="7941" width="10.5703125" bestFit="1" customWidth="1"/>
    <col min="7942" max="7942" width="13.5703125" customWidth="1"/>
    <col min="7943" max="7943" width="14.85546875" bestFit="1" customWidth="1"/>
    <col min="7944" max="7944" width="10" bestFit="1" customWidth="1"/>
    <col min="7945" max="7945" width="11.140625" customWidth="1"/>
    <col min="7946" max="7946" width="10.5703125" bestFit="1" customWidth="1"/>
    <col min="7947" max="7947" width="11.85546875" bestFit="1" customWidth="1"/>
    <col min="7948" max="7948" width="10" bestFit="1" customWidth="1"/>
    <col min="8193" max="8193" width="15.42578125" bestFit="1" customWidth="1"/>
    <col min="8194" max="8194" width="12.42578125" customWidth="1"/>
    <col min="8195" max="8195" width="10.5703125" customWidth="1"/>
    <col min="8196" max="8196" width="12.42578125" customWidth="1"/>
    <col min="8197" max="8197" width="10.5703125" bestFit="1" customWidth="1"/>
    <col min="8198" max="8198" width="13.5703125" customWidth="1"/>
    <col min="8199" max="8199" width="14.85546875" bestFit="1" customWidth="1"/>
    <col min="8200" max="8200" width="10" bestFit="1" customWidth="1"/>
    <col min="8201" max="8201" width="11.140625" customWidth="1"/>
    <col min="8202" max="8202" width="10.5703125" bestFit="1" customWidth="1"/>
    <col min="8203" max="8203" width="11.85546875" bestFit="1" customWidth="1"/>
    <col min="8204" max="8204" width="10" bestFit="1" customWidth="1"/>
    <col min="8449" max="8449" width="15.42578125" bestFit="1" customWidth="1"/>
    <col min="8450" max="8450" width="12.42578125" customWidth="1"/>
    <col min="8451" max="8451" width="10.5703125" customWidth="1"/>
    <col min="8452" max="8452" width="12.42578125" customWidth="1"/>
    <col min="8453" max="8453" width="10.5703125" bestFit="1" customWidth="1"/>
    <col min="8454" max="8454" width="13.5703125" customWidth="1"/>
    <col min="8455" max="8455" width="14.85546875" bestFit="1" customWidth="1"/>
    <col min="8456" max="8456" width="10" bestFit="1" customWidth="1"/>
    <col min="8457" max="8457" width="11.140625" customWidth="1"/>
    <col min="8458" max="8458" width="10.5703125" bestFit="1" customWidth="1"/>
    <col min="8459" max="8459" width="11.85546875" bestFit="1" customWidth="1"/>
    <col min="8460" max="8460" width="10" bestFit="1" customWidth="1"/>
    <col min="8705" max="8705" width="15.42578125" bestFit="1" customWidth="1"/>
    <col min="8706" max="8706" width="12.42578125" customWidth="1"/>
    <col min="8707" max="8707" width="10.5703125" customWidth="1"/>
    <col min="8708" max="8708" width="12.42578125" customWidth="1"/>
    <col min="8709" max="8709" width="10.5703125" bestFit="1" customWidth="1"/>
    <col min="8710" max="8710" width="13.5703125" customWidth="1"/>
    <col min="8711" max="8711" width="14.85546875" bestFit="1" customWidth="1"/>
    <col min="8712" max="8712" width="10" bestFit="1" customWidth="1"/>
    <col min="8713" max="8713" width="11.140625" customWidth="1"/>
    <col min="8714" max="8714" width="10.5703125" bestFit="1" customWidth="1"/>
    <col min="8715" max="8715" width="11.85546875" bestFit="1" customWidth="1"/>
    <col min="8716" max="8716" width="10" bestFit="1" customWidth="1"/>
    <col min="8961" max="8961" width="15.42578125" bestFit="1" customWidth="1"/>
    <col min="8962" max="8962" width="12.42578125" customWidth="1"/>
    <col min="8963" max="8963" width="10.5703125" customWidth="1"/>
    <col min="8964" max="8964" width="12.42578125" customWidth="1"/>
    <col min="8965" max="8965" width="10.5703125" bestFit="1" customWidth="1"/>
    <col min="8966" max="8966" width="13.5703125" customWidth="1"/>
    <col min="8967" max="8967" width="14.85546875" bestFit="1" customWidth="1"/>
    <col min="8968" max="8968" width="10" bestFit="1" customWidth="1"/>
    <col min="8969" max="8969" width="11.140625" customWidth="1"/>
    <col min="8970" max="8970" width="10.5703125" bestFit="1" customWidth="1"/>
    <col min="8971" max="8971" width="11.85546875" bestFit="1" customWidth="1"/>
    <col min="8972" max="8972" width="10" bestFit="1" customWidth="1"/>
    <col min="9217" max="9217" width="15.42578125" bestFit="1" customWidth="1"/>
    <col min="9218" max="9218" width="12.42578125" customWidth="1"/>
    <col min="9219" max="9219" width="10.5703125" customWidth="1"/>
    <col min="9220" max="9220" width="12.42578125" customWidth="1"/>
    <col min="9221" max="9221" width="10.5703125" bestFit="1" customWidth="1"/>
    <col min="9222" max="9222" width="13.5703125" customWidth="1"/>
    <col min="9223" max="9223" width="14.85546875" bestFit="1" customWidth="1"/>
    <col min="9224" max="9224" width="10" bestFit="1" customWidth="1"/>
    <col min="9225" max="9225" width="11.140625" customWidth="1"/>
    <col min="9226" max="9226" width="10.5703125" bestFit="1" customWidth="1"/>
    <col min="9227" max="9227" width="11.85546875" bestFit="1" customWidth="1"/>
    <col min="9228" max="9228" width="10" bestFit="1" customWidth="1"/>
    <col min="9473" max="9473" width="15.42578125" bestFit="1" customWidth="1"/>
    <col min="9474" max="9474" width="12.42578125" customWidth="1"/>
    <col min="9475" max="9475" width="10.5703125" customWidth="1"/>
    <col min="9476" max="9476" width="12.42578125" customWidth="1"/>
    <col min="9477" max="9477" width="10.5703125" bestFit="1" customWidth="1"/>
    <col min="9478" max="9478" width="13.5703125" customWidth="1"/>
    <col min="9479" max="9479" width="14.85546875" bestFit="1" customWidth="1"/>
    <col min="9480" max="9480" width="10" bestFit="1" customWidth="1"/>
    <col min="9481" max="9481" width="11.140625" customWidth="1"/>
    <col min="9482" max="9482" width="10.5703125" bestFit="1" customWidth="1"/>
    <col min="9483" max="9483" width="11.85546875" bestFit="1" customWidth="1"/>
    <col min="9484" max="9484" width="10" bestFit="1" customWidth="1"/>
    <col min="9729" max="9729" width="15.42578125" bestFit="1" customWidth="1"/>
    <col min="9730" max="9730" width="12.42578125" customWidth="1"/>
    <col min="9731" max="9731" width="10.5703125" customWidth="1"/>
    <col min="9732" max="9732" width="12.42578125" customWidth="1"/>
    <col min="9733" max="9733" width="10.5703125" bestFit="1" customWidth="1"/>
    <col min="9734" max="9734" width="13.5703125" customWidth="1"/>
    <col min="9735" max="9735" width="14.85546875" bestFit="1" customWidth="1"/>
    <col min="9736" max="9736" width="10" bestFit="1" customWidth="1"/>
    <col min="9737" max="9737" width="11.140625" customWidth="1"/>
    <col min="9738" max="9738" width="10.5703125" bestFit="1" customWidth="1"/>
    <col min="9739" max="9739" width="11.85546875" bestFit="1" customWidth="1"/>
    <col min="9740" max="9740" width="10" bestFit="1" customWidth="1"/>
    <col min="9985" max="9985" width="15.42578125" bestFit="1" customWidth="1"/>
    <col min="9986" max="9986" width="12.42578125" customWidth="1"/>
    <col min="9987" max="9987" width="10.5703125" customWidth="1"/>
    <col min="9988" max="9988" width="12.42578125" customWidth="1"/>
    <col min="9989" max="9989" width="10.5703125" bestFit="1" customWidth="1"/>
    <col min="9990" max="9990" width="13.5703125" customWidth="1"/>
    <col min="9991" max="9991" width="14.85546875" bestFit="1" customWidth="1"/>
    <col min="9992" max="9992" width="10" bestFit="1" customWidth="1"/>
    <col min="9993" max="9993" width="11.140625" customWidth="1"/>
    <col min="9994" max="9994" width="10.5703125" bestFit="1" customWidth="1"/>
    <col min="9995" max="9995" width="11.85546875" bestFit="1" customWidth="1"/>
    <col min="9996" max="9996" width="10" bestFit="1" customWidth="1"/>
    <col min="10241" max="10241" width="15.42578125" bestFit="1" customWidth="1"/>
    <col min="10242" max="10242" width="12.42578125" customWidth="1"/>
    <col min="10243" max="10243" width="10.5703125" customWidth="1"/>
    <col min="10244" max="10244" width="12.42578125" customWidth="1"/>
    <col min="10245" max="10245" width="10.5703125" bestFit="1" customWidth="1"/>
    <col min="10246" max="10246" width="13.5703125" customWidth="1"/>
    <col min="10247" max="10247" width="14.85546875" bestFit="1" customWidth="1"/>
    <col min="10248" max="10248" width="10" bestFit="1" customWidth="1"/>
    <col min="10249" max="10249" width="11.140625" customWidth="1"/>
    <col min="10250" max="10250" width="10.5703125" bestFit="1" customWidth="1"/>
    <col min="10251" max="10251" width="11.85546875" bestFit="1" customWidth="1"/>
    <col min="10252" max="10252" width="10" bestFit="1" customWidth="1"/>
    <col min="10497" max="10497" width="15.42578125" bestFit="1" customWidth="1"/>
    <col min="10498" max="10498" width="12.42578125" customWidth="1"/>
    <col min="10499" max="10499" width="10.5703125" customWidth="1"/>
    <col min="10500" max="10500" width="12.42578125" customWidth="1"/>
    <col min="10501" max="10501" width="10.5703125" bestFit="1" customWidth="1"/>
    <col min="10502" max="10502" width="13.5703125" customWidth="1"/>
    <col min="10503" max="10503" width="14.85546875" bestFit="1" customWidth="1"/>
    <col min="10504" max="10504" width="10" bestFit="1" customWidth="1"/>
    <col min="10505" max="10505" width="11.140625" customWidth="1"/>
    <col min="10506" max="10506" width="10.5703125" bestFit="1" customWidth="1"/>
    <col min="10507" max="10507" width="11.85546875" bestFit="1" customWidth="1"/>
    <col min="10508" max="10508" width="10" bestFit="1" customWidth="1"/>
    <col min="10753" max="10753" width="15.42578125" bestFit="1" customWidth="1"/>
    <col min="10754" max="10754" width="12.42578125" customWidth="1"/>
    <col min="10755" max="10755" width="10.5703125" customWidth="1"/>
    <col min="10756" max="10756" width="12.42578125" customWidth="1"/>
    <col min="10757" max="10757" width="10.5703125" bestFit="1" customWidth="1"/>
    <col min="10758" max="10758" width="13.5703125" customWidth="1"/>
    <col min="10759" max="10759" width="14.85546875" bestFit="1" customWidth="1"/>
    <col min="10760" max="10760" width="10" bestFit="1" customWidth="1"/>
    <col min="10761" max="10761" width="11.140625" customWidth="1"/>
    <col min="10762" max="10762" width="10.5703125" bestFit="1" customWidth="1"/>
    <col min="10763" max="10763" width="11.85546875" bestFit="1" customWidth="1"/>
    <col min="10764" max="10764" width="10" bestFit="1" customWidth="1"/>
    <col min="11009" max="11009" width="15.42578125" bestFit="1" customWidth="1"/>
    <col min="11010" max="11010" width="12.42578125" customWidth="1"/>
    <col min="11011" max="11011" width="10.5703125" customWidth="1"/>
    <col min="11012" max="11012" width="12.42578125" customWidth="1"/>
    <col min="11013" max="11013" width="10.5703125" bestFit="1" customWidth="1"/>
    <col min="11014" max="11014" width="13.5703125" customWidth="1"/>
    <col min="11015" max="11015" width="14.85546875" bestFit="1" customWidth="1"/>
    <col min="11016" max="11016" width="10" bestFit="1" customWidth="1"/>
    <col min="11017" max="11017" width="11.140625" customWidth="1"/>
    <col min="11018" max="11018" width="10.5703125" bestFit="1" customWidth="1"/>
    <col min="11019" max="11019" width="11.85546875" bestFit="1" customWidth="1"/>
    <col min="11020" max="11020" width="10" bestFit="1" customWidth="1"/>
    <col min="11265" max="11265" width="15.42578125" bestFit="1" customWidth="1"/>
    <col min="11266" max="11266" width="12.42578125" customWidth="1"/>
    <col min="11267" max="11267" width="10.5703125" customWidth="1"/>
    <col min="11268" max="11268" width="12.42578125" customWidth="1"/>
    <col min="11269" max="11269" width="10.5703125" bestFit="1" customWidth="1"/>
    <col min="11270" max="11270" width="13.5703125" customWidth="1"/>
    <col min="11271" max="11271" width="14.85546875" bestFit="1" customWidth="1"/>
    <col min="11272" max="11272" width="10" bestFit="1" customWidth="1"/>
    <col min="11273" max="11273" width="11.140625" customWidth="1"/>
    <col min="11274" max="11274" width="10.5703125" bestFit="1" customWidth="1"/>
    <col min="11275" max="11275" width="11.85546875" bestFit="1" customWidth="1"/>
    <col min="11276" max="11276" width="10" bestFit="1" customWidth="1"/>
    <col min="11521" max="11521" width="15.42578125" bestFit="1" customWidth="1"/>
    <col min="11522" max="11522" width="12.42578125" customWidth="1"/>
    <col min="11523" max="11523" width="10.5703125" customWidth="1"/>
    <col min="11524" max="11524" width="12.42578125" customWidth="1"/>
    <col min="11525" max="11525" width="10.5703125" bestFit="1" customWidth="1"/>
    <col min="11526" max="11526" width="13.5703125" customWidth="1"/>
    <col min="11527" max="11527" width="14.85546875" bestFit="1" customWidth="1"/>
    <col min="11528" max="11528" width="10" bestFit="1" customWidth="1"/>
    <col min="11529" max="11529" width="11.140625" customWidth="1"/>
    <col min="11530" max="11530" width="10.5703125" bestFit="1" customWidth="1"/>
    <col min="11531" max="11531" width="11.85546875" bestFit="1" customWidth="1"/>
    <col min="11532" max="11532" width="10" bestFit="1" customWidth="1"/>
    <col min="11777" max="11777" width="15.42578125" bestFit="1" customWidth="1"/>
    <col min="11778" max="11778" width="12.42578125" customWidth="1"/>
    <col min="11779" max="11779" width="10.5703125" customWidth="1"/>
    <col min="11780" max="11780" width="12.42578125" customWidth="1"/>
    <col min="11781" max="11781" width="10.5703125" bestFit="1" customWidth="1"/>
    <col min="11782" max="11782" width="13.5703125" customWidth="1"/>
    <col min="11783" max="11783" width="14.85546875" bestFit="1" customWidth="1"/>
    <col min="11784" max="11784" width="10" bestFit="1" customWidth="1"/>
    <col min="11785" max="11785" width="11.140625" customWidth="1"/>
    <col min="11786" max="11786" width="10.5703125" bestFit="1" customWidth="1"/>
    <col min="11787" max="11787" width="11.85546875" bestFit="1" customWidth="1"/>
    <col min="11788" max="11788" width="10" bestFit="1" customWidth="1"/>
    <col min="12033" max="12033" width="15.42578125" bestFit="1" customWidth="1"/>
    <col min="12034" max="12034" width="12.42578125" customWidth="1"/>
    <col min="12035" max="12035" width="10.5703125" customWidth="1"/>
    <col min="12036" max="12036" width="12.42578125" customWidth="1"/>
    <col min="12037" max="12037" width="10.5703125" bestFit="1" customWidth="1"/>
    <col min="12038" max="12038" width="13.5703125" customWidth="1"/>
    <col min="12039" max="12039" width="14.85546875" bestFit="1" customWidth="1"/>
    <col min="12040" max="12040" width="10" bestFit="1" customWidth="1"/>
    <col min="12041" max="12041" width="11.140625" customWidth="1"/>
    <col min="12042" max="12042" width="10.5703125" bestFit="1" customWidth="1"/>
    <col min="12043" max="12043" width="11.85546875" bestFit="1" customWidth="1"/>
    <col min="12044" max="12044" width="10" bestFit="1" customWidth="1"/>
    <col min="12289" max="12289" width="15.42578125" bestFit="1" customWidth="1"/>
    <col min="12290" max="12290" width="12.42578125" customWidth="1"/>
    <col min="12291" max="12291" width="10.5703125" customWidth="1"/>
    <col min="12292" max="12292" width="12.42578125" customWidth="1"/>
    <col min="12293" max="12293" width="10.5703125" bestFit="1" customWidth="1"/>
    <col min="12294" max="12294" width="13.5703125" customWidth="1"/>
    <col min="12295" max="12295" width="14.85546875" bestFit="1" customWidth="1"/>
    <col min="12296" max="12296" width="10" bestFit="1" customWidth="1"/>
    <col min="12297" max="12297" width="11.140625" customWidth="1"/>
    <col min="12298" max="12298" width="10.5703125" bestFit="1" customWidth="1"/>
    <col min="12299" max="12299" width="11.85546875" bestFit="1" customWidth="1"/>
    <col min="12300" max="12300" width="10" bestFit="1" customWidth="1"/>
    <col min="12545" max="12545" width="15.42578125" bestFit="1" customWidth="1"/>
    <col min="12546" max="12546" width="12.42578125" customWidth="1"/>
    <col min="12547" max="12547" width="10.5703125" customWidth="1"/>
    <col min="12548" max="12548" width="12.42578125" customWidth="1"/>
    <col min="12549" max="12549" width="10.5703125" bestFit="1" customWidth="1"/>
    <col min="12550" max="12550" width="13.5703125" customWidth="1"/>
    <col min="12551" max="12551" width="14.85546875" bestFit="1" customWidth="1"/>
    <col min="12552" max="12552" width="10" bestFit="1" customWidth="1"/>
    <col min="12553" max="12553" width="11.140625" customWidth="1"/>
    <col min="12554" max="12554" width="10.5703125" bestFit="1" customWidth="1"/>
    <col min="12555" max="12555" width="11.85546875" bestFit="1" customWidth="1"/>
    <col min="12556" max="12556" width="10" bestFit="1" customWidth="1"/>
    <col min="12801" max="12801" width="15.42578125" bestFit="1" customWidth="1"/>
    <col min="12802" max="12802" width="12.42578125" customWidth="1"/>
    <col min="12803" max="12803" width="10.5703125" customWidth="1"/>
    <col min="12804" max="12804" width="12.42578125" customWidth="1"/>
    <col min="12805" max="12805" width="10.5703125" bestFit="1" customWidth="1"/>
    <col min="12806" max="12806" width="13.5703125" customWidth="1"/>
    <col min="12807" max="12807" width="14.85546875" bestFit="1" customWidth="1"/>
    <col min="12808" max="12808" width="10" bestFit="1" customWidth="1"/>
    <col min="12809" max="12809" width="11.140625" customWidth="1"/>
    <col min="12810" max="12810" width="10.5703125" bestFit="1" customWidth="1"/>
    <col min="12811" max="12811" width="11.85546875" bestFit="1" customWidth="1"/>
    <col min="12812" max="12812" width="10" bestFit="1" customWidth="1"/>
    <col min="13057" max="13057" width="15.42578125" bestFit="1" customWidth="1"/>
    <col min="13058" max="13058" width="12.42578125" customWidth="1"/>
    <col min="13059" max="13059" width="10.5703125" customWidth="1"/>
    <col min="13060" max="13060" width="12.42578125" customWidth="1"/>
    <col min="13061" max="13061" width="10.5703125" bestFit="1" customWidth="1"/>
    <col min="13062" max="13062" width="13.5703125" customWidth="1"/>
    <col min="13063" max="13063" width="14.85546875" bestFit="1" customWidth="1"/>
    <col min="13064" max="13064" width="10" bestFit="1" customWidth="1"/>
    <col min="13065" max="13065" width="11.140625" customWidth="1"/>
    <col min="13066" max="13066" width="10.5703125" bestFit="1" customWidth="1"/>
    <col min="13067" max="13067" width="11.85546875" bestFit="1" customWidth="1"/>
    <col min="13068" max="13068" width="10" bestFit="1" customWidth="1"/>
    <col min="13313" max="13313" width="15.42578125" bestFit="1" customWidth="1"/>
    <col min="13314" max="13314" width="12.42578125" customWidth="1"/>
    <col min="13315" max="13315" width="10.5703125" customWidth="1"/>
    <col min="13316" max="13316" width="12.42578125" customWidth="1"/>
    <col min="13317" max="13317" width="10.5703125" bestFit="1" customWidth="1"/>
    <col min="13318" max="13318" width="13.5703125" customWidth="1"/>
    <col min="13319" max="13319" width="14.85546875" bestFit="1" customWidth="1"/>
    <col min="13320" max="13320" width="10" bestFit="1" customWidth="1"/>
    <col min="13321" max="13321" width="11.140625" customWidth="1"/>
    <col min="13322" max="13322" width="10.5703125" bestFit="1" customWidth="1"/>
    <col min="13323" max="13323" width="11.85546875" bestFit="1" customWidth="1"/>
    <col min="13324" max="13324" width="10" bestFit="1" customWidth="1"/>
    <col min="13569" max="13569" width="15.42578125" bestFit="1" customWidth="1"/>
    <col min="13570" max="13570" width="12.42578125" customWidth="1"/>
    <col min="13571" max="13571" width="10.5703125" customWidth="1"/>
    <col min="13572" max="13572" width="12.42578125" customWidth="1"/>
    <col min="13573" max="13573" width="10.5703125" bestFit="1" customWidth="1"/>
    <col min="13574" max="13574" width="13.5703125" customWidth="1"/>
    <col min="13575" max="13575" width="14.85546875" bestFit="1" customWidth="1"/>
    <col min="13576" max="13576" width="10" bestFit="1" customWidth="1"/>
    <col min="13577" max="13577" width="11.140625" customWidth="1"/>
    <col min="13578" max="13578" width="10.5703125" bestFit="1" customWidth="1"/>
    <col min="13579" max="13579" width="11.85546875" bestFit="1" customWidth="1"/>
    <col min="13580" max="13580" width="10" bestFit="1" customWidth="1"/>
    <col min="13825" max="13825" width="15.42578125" bestFit="1" customWidth="1"/>
    <col min="13826" max="13826" width="12.42578125" customWidth="1"/>
    <col min="13827" max="13827" width="10.5703125" customWidth="1"/>
    <col min="13828" max="13828" width="12.42578125" customWidth="1"/>
    <col min="13829" max="13829" width="10.5703125" bestFit="1" customWidth="1"/>
    <col min="13830" max="13830" width="13.5703125" customWidth="1"/>
    <col min="13831" max="13831" width="14.85546875" bestFit="1" customWidth="1"/>
    <col min="13832" max="13832" width="10" bestFit="1" customWidth="1"/>
    <col min="13833" max="13833" width="11.140625" customWidth="1"/>
    <col min="13834" max="13834" width="10.5703125" bestFit="1" customWidth="1"/>
    <col min="13835" max="13835" width="11.85546875" bestFit="1" customWidth="1"/>
    <col min="13836" max="13836" width="10" bestFit="1" customWidth="1"/>
    <col min="14081" max="14081" width="15.42578125" bestFit="1" customWidth="1"/>
    <col min="14082" max="14082" width="12.42578125" customWidth="1"/>
    <col min="14083" max="14083" width="10.5703125" customWidth="1"/>
    <col min="14084" max="14084" width="12.42578125" customWidth="1"/>
    <col min="14085" max="14085" width="10.5703125" bestFit="1" customWidth="1"/>
    <col min="14086" max="14086" width="13.5703125" customWidth="1"/>
    <col min="14087" max="14087" width="14.85546875" bestFit="1" customWidth="1"/>
    <col min="14088" max="14088" width="10" bestFit="1" customWidth="1"/>
    <col min="14089" max="14089" width="11.140625" customWidth="1"/>
    <col min="14090" max="14090" width="10.5703125" bestFit="1" customWidth="1"/>
    <col min="14091" max="14091" width="11.85546875" bestFit="1" customWidth="1"/>
    <col min="14092" max="14092" width="10" bestFit="1" customWidth="1"/>
    <col min="14337" max="14337" width="15.42578125" bestFit="1" customWidth="1"/>
    <col min="14338" max="14338" width="12.42578125" customWidth="1"/>
    <col min="14339" max="14339" width="10.5703125" customWidth="1"/>
    <col min="14340" max="14340" width="12.42578125" customWidth="1"/>
    <col min="14341" max="14341" width="10.5703125" bestFit="1" customWidth="1"/>
    <col min="14342" max="14342" width="13.5703125" customWidth="1"/>
    <col min="14343" max="14343" width="14.85546875" bestFit="1" customWidth="1"/>
    <col min="14344" max="14344" width="10" bestFit="1" customWidth="1"/>
    <col min="14345" max="14345" width="11.140625" customWidth="1"/>
    <col min="14346" max="14346" width="10.5703125" bestFit="1" customWidth="1"/>
    <col min="14347" max="14347" width="11.85546875" bestFit="1" customWidth="1"/>
    <col min="14348" max="14348" width="10" bestFit="1" customWidth="1"/>
    <col min="14593" max="14593" width="15.42578125" bestFit="1" customWidth="1"/>
    <col min="14594" max="14594" width="12.42578125" customWidth="1"/>
    <col min="14595" max="14595" width="10.5703125" customWidth="1"/>
    <col min="14596" max="14596" width="12.42578125" customWidth="1"/>
    <col min="14597" max="14597" width="10.5703125" bestFit="1" customWidth="1"/>
    <col min="14598" max="14598" width="13.5703125" customWidth="1"/>
    <col min="14599" max="14599" width="14.85546875" bestFit="1" customWidth="1"/>
    <col min="14600" max="14600" width="10" bestFit="1" customWidth="1"/>
    <col min="14601" max="14601" width="11.140625" customWidth="1"/>
    <col min="14602" max="14602" width="10.5703125" bestFit="1" customWidth="1"/>
    <col min="14603" max="14603" width="11.85546875" bestFit="1" customWidth="1"/>
    <col min="14604" max="14604" width="10" bestFit="1" customWidth="1"/>
    <col min="14849" max="14849" width="15.42578125" bestFit="1" customWidth="1"/>
    <col min="14850" max="14850" width="12.42578125" customWidth="1"/>
    <col min="14851" max="14851" width="10.5703125" customWidth="1"/>
    <col min="14852" max="14852" width="12.42578125" customWidth="1"/>
    <col min="14853" max="14853" width="10.5703125" bestFit="1" customWidth="1"/>
    <col min="14854" max="14854" width="13.5703125" customWidth="1"/>
    <col min="14855" max="14855" width="14.85546875" bestFit="1" customWidth="1"/>
    <col min="14856" max="14856" width="10" bestFit="1" customWidth="1"/>
    <col min="14857" max="14857" width="11.140625" customWidth="1"/>
    <col min="14858" max="14858" width="10.5703125" bestFit="1" customWidth="1"/>
    <col min="14859" max="14859" width="11.85546875" bestFit="1" customWidth="1"/>
    <col min="14860" max="14860" width="10" bestFit="1" customWidth="1"/>
    <col min="15105" max="15105" width="15.42578125" bestFit="1" customWidth="1"/>
    <col min="15106" max="15106" width="12.42578125" customWidth="1"/>
    <col min="15107" max="15107" width="10.5703125" customWidth="1"/>
    <col min="15108" max="15108" width="12.42578125" customWidth="1"/>
    <col min="15109" max="15109" width="10.5703125" bestFit="1" customWidth="1"/>
    <col min="15110" max="15110" width="13.5703125" customWidth="1"/>
    <col min="15111" max="15111" width="14.85546875" bestFit="1" customWidth="1"/>
    <col min="15112" max="15112" width="10" bestFit="1" customWidth="1"/>
    <col min="15113" max="15113" width="11.140625" customWidth="1"/>
    <col min="15114" max="15114" width="10.5703125" bestFit="1" customWidth="1"/>
    <col min="15115" max="15115" width="11.85546875" bestFit="1" customWidth="1"/>
    <col min="15116" max="15116" width="10" bestFit="1" customWidth="1"/>
    <col min="15361" max="15361" width="15.42578125" bestFit="1" customWidth="1"/>
    <col min="15362" max="15362" width="12.42578125" customWidth="1"/>
    <col min="15363" max="15363" width="10.5703125" customWidth="1"/>
    <col min="15364" max="15364" width="12.42578125" customWidth="1"/>
    <col min="15365" max="15365" width="10.5703125" bestFit="1" customWidth="1"/>
    <col min="15366" max="15366" width="13.5703125" customWidth="1"/>
    <col min="15367" max="15367" width="14.85546875" bestFit="1" customWidth="1"/>
    <col min="15368" max="15368" width="10" bestFit="1" customWidth="1"/>
    <col min="15369" max="15369" width="11.140625" customWidth="1"/>
    <col min="15370" max="15370" width="10.5703125" bestFit="1" customWidth="1"/>
    <col min="15371" max="15371" width="11.85546875" bestFit="1" customWidth="1"/>
    <col min="15372" max="15372" width="10" bestFit="1" customWidth="1"/>
    <col min="15617" max="15617" width="15.42578125" bestFit="1" customWidth="1"/>
    <col min="15618" max="15618" width="12.42578125" customWidth="1"/>
    <col min="15619" max="15619" width="10.5703125" customWidth="1"/>
    <col min="15620" max="15620" width="12.42578125" customWidth="1"/>
    <col min="15621" max="15621" width="10.5703125" bestFit="1" customWidth="1"/>
    <col min="15622" max="15622" width="13.5703125" customWidth="1"/>
    <col min="15623" max="15623" width="14.85546875" bestFit="1" customWidth="1"/>
    <col min="15624" max="15624" width="10" bestFit="1" customWidth="1"/>
    <col min="15625" max="15625" width="11.140625" customWidth="1"/>
    <col min="15626" max="15626" width="10.5703125" bestFit="1" customWidth="1"/>
    <col min="15627" max="15627" width="11.85546875" bestFit="1" customWidth="1"/>
    <col min="15628" max="15628" width="10" bestFit="1" customWidth="1"/>
    <col min="15873" max="15873" width="15.42578125" bestFit="1" customWidth="1"/>
    <col min="15874" max="15874" width="12.42578125" customWidth="1"/>
    <col min="15875" max="15875" width="10.5703125" customWidth="1"/>
    <col min="15876" max="15876" width="12.42578125" customWidth="1"/>
    <col min="15877" max="15877" width="10.5703125" bestFit="1" customWidth="1"/>
    <col min="15878" max="15878" width="13.5703125" customWidth="1"/>
    <col min="15879" max="15879" width="14.85546875" bestFit="1" customWidth="1"/>
    <col min="15880" max="15880" width="10" bestFit="1" customWidth="1"/>
    <col min="15881" max="15881" width="11.140625" customWidth="1"/>
    <col min="15882" max="15882" width="10.5703125" bestFit="1" customWidth="1"/>
    <col min="15883" max="15883" width="11.85546875" bestFit="1" customWidth="1"/>
    <col min="15884" max="15884" width="10" bestFit="1" customWidth="1"/>
    <col min="16129" max="16129" width="15.42578125" bestFit="1" customWidth="1"/>
    <col min="16130" max="16130" width="12.42578125" customWidth="1"/>
    <col min="16131" max="16131" width="10.5703125" customWidth="1"/>
    <col min="16132" max="16132" width="12.42578125" customWidth="1"/>
    <col min="16133" max="16133" width="10.5703125" bestFit="1" customWidth="1"/>
    <col min="16134" max="16134" width="13.5703125" customWidth="1"/>
    <col min="16135" max="16135" width="14.85546875" bestFit="1" customWidth="1"/>
    <col min="16136" max="16136" width="10" bestFit="1" customWidth="1"/>
    <col min="16137" max="16137" width="11.140625" customWidth="1"/>
    <col min="16138" max="16138" width="10.5703125" bestFit="1" customWidth="1"/>
    <col min="16139" max="16139" width="11.85546875" bestFit="1" customWidth="1"/>
    <col min="16140" max="16140" width="10" bestFit="1" customWidth="1"/>
  </cols>
  <sheetData>
    <row r="1" spans="1:26" ht="25.5" customHeight="1" x14ac:dyDescent="0.25">
      <c r="A1" s="1274" t="s">
        <v>525</v>
      </c>
      <c r="B1" s="1274"/>
      <c r="C1" s="1274"/>
      <c r="D1" s="1274"/>
      <c r="E1" s="1274"/>
      <c r="F1" s="1274"/>
      <c r="G1" s="1274"/>
      <c r="H1" s="1274"/>
      <c r="I1" s="1274"/>
      <c r="J1" s="1274"/>
      <c r="K1" s="1274"/>
      <c r="L1" s="1274"/>
    </row>
    <row r="2" spans="1:26" ht="18.75" thickBot="1" x14ac:dyDescent="0.3">
      <c r="A2" s="1275" t="s">
        <v>536</v>
      </c>
      <c r="B2" s="1275"/>
      <c r="C2" s="1275"/>
      <c r="D2" s="1276"/>
      <c r="E2" s="1276"/>
      <c r="F2" s="1276"/>
      <c r="G2" s="1276"/>
      <c r="H2" s="1276"/>
      <c r="I2" s="1275"/>
      <c r="J2" s="1275"/>
      <c r="K2" s="1275"/>
      <c r="L2" s="1275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ht="38.25" customHeight="1" x14ac:dyDescent="0.25">
      <c r="A3" s="1277" t="s">
        <v>526</v>
      </c>
      <c r="B3" s="1279" t="s">
        <v>527</v>
      </c>
      <c r="C3" s="1281" t="s">
        <v>445</v>
      </c>
      <c r="D3" s="1283" t="s">
        <v>804</v>
      </c>
      <c r="E3" s="1284"/>
      <c r="F3" s="1284"/>
      <c r="G3" s="1284"/>
      <c r="H3" s="1285"/>
      <c r="I3" s="1286" t="s">
        <v>1053</v>
      </c>
      <c r="J3" s="1287"/>
      <c r="K3" s="1287"/>
      <c r="L3" s="1288"/>
    </row>
    <row r="4" spans="1:26" ht="45" customHeight="1" thickBot="1" x14ac:dyDescent="0.3">
      <c r="A4" s="1278"/>
      <c r="B4" s="1280"/>
      <c r="C4" s="1282"/>
      <c r="D4" s="287" t="s">
        <v>528</v>
      </c>
      <c r="E4" s="288" t="s">
        <v>529</v>
      </c>
      <c r="F4" s="288" t="s">
        <v>530</v>
      </c>
      <c r="G4" s="288" t="s">
        <v>531</v>
      </c>
      <c r="H4" s="289" t="s">
        <v>427</v>
      </c>
      <c r="I4" s="290" t="s">
        <v>532</v>
      </c>
      <c r="J4" s="291" t="s">
        <v>533</v>
      </c>
      <c r="K4" s="291" t="s">
        <v>534</v>
      </c>
      <c r="L4" s="289" t="s">
        <v>427</v>
      </c>
    </row>
    <row r="5" spans="1:26" ht="15.75" customHeight="1" x14ac:dyDescent="0.25">
      <c r="A5" s="1295" t="s">
        <v>132</v>
      </c>
      <c r="B5" s="292" t="s">
        <v>535</v>
      </c>
      <c r="C5" s="293">
        <f>SUM(H5,L5)</f>
        <v>139</v>
      </c>
      <c r="D5" s="294">
        <v>19</v>
      </c>
      <c r="E5" s="294">
        <f>SUM(İLK.!D44)</f>
        <v>41</v>
      </c>
      <c r="F5" s="294">
        <f>SUM(ORTOK.!D3:D32,ORTOK.!D40:D43)</f>
        <v>34</v>
      </c>
      <c r="G5" s="294">
        <f>SUM(ORTOK.!D33:D39)</f>
        <v>7</v>
      </c>
      <c r="H5" s="294">
        <f>SUM(D5:G5)</f>
        <v>101</v>
      </c>
      <c r="I5" s="294">
        <f>SUM(LİSE.!D3:D15,LİSE.!D42:D48)</f>
        <v>20</v>
      </c>
      <c r="J5" s="294">
        <f>SUM(LİSE.!D29:D38,LİSE.!D49:D51)</f>
        <v>13</v>
      </c>
      <c r="K5" s="294">
        <v>5</v>
      </c>
      <c r="L5" s="295">
        <f>SUM(I5:K5)</f>
        <v>38</v>
      </c>
    </row>
    <row r="6" spans="1:26" ht="15.75" customHeight="1" x14ac:dyDescent="0.25">
      <c r="A6" s="1296"/>
      <c r="B6" s="296" t="s">
        <v>1012</v>
      </c>
      <c r="C6" s="297">
        <f t="shared" ref="C6:C28" si="0">SUM(H6,L6)</f>
        <v>121</v>
      </c>
      <c r="D6" s="298">
        <f>SUM(OK_ÖN!D13)</f>
        <v>1</v>
      </c>
      <c r="E6" s="298">
        <f>SUM(İLK.!D118)</f>
        <v>73</v>
      </c>
      <c r="F6" s="298">
        <f>SUM(ORTOK.!D45:D81)</f>
        <v>37</v>
      </c>
      <c r="G6" s="298">
        <f>SUM(ORTOK.!D82:D83)</f>
        <v>2</v>
      </c>
      <c r="H6" s="298">
        <f>SUM(D6:G6)</f>
        <v>113</v>
      </c>
      <c r="I6" s="298">
        <f>SUM(LİSE.!D16:D21)</f>
        <v>6</v>
      </c>
      <c r="J6" s="298">
        <v>2</v>
      </c>
      <c r="K6" s="298"/>
      <c r="L6" s="299">
        <f>SUM(I6:K6)</f>
        <v>8</v>
      </c>
    </row>
    <row r="7" spans="1:26" ht="15.75" customHeight="1" thickBot="1" x14ac:dyDescent="0.3">
      <c r="A7" s="1297"/>
      <c r="B7" s="300" t="s">
        <v>537</v>
      </c>
      <c r="C7" s="301">
        <f t="shared" si="0"/>
        <v>260</v>
      </c>
      <c r="D7" s="302">
        <f>SUM(D5:D6)</f>
        <v>20</v>
      </c>
      <c r="E7" s="302">
        <f t="shared" ref="E7:L7" si="1">SUM(E5:E6)</f>
        <v>114</v>
      </c>
      <c r="F7" s="302">
        <f t="shared" si="1"/>
        <v>71</v>
      </c>
      <c r="G7" s="302">
        <f t="shared" si="1"/>
        <v>9</v>
      </c>
      <c r="H7" s="302">
        <f t="shared" si="1"/>
        <v>214</v>
      </c>
      <c r="I7" s="302">
        <f t="shared" si="1"/>
        <v>26</v>
      </c>
      <c r="J7" s="302">
        <f t="shared" si="1"/>
        <v>15</v>
      </c>
      <c r="K7" s="302">
        <f t="shared" si="1"/>
        <v>5</v>
      </c>
      <c r="L7" s="303">
        <f t="shared" si="1"/>
        <v>46</v>
      </c>
    </row>
    <row r="8" spans="1:26" ht="15.75" customHeight="1" x14ac:dyDescent="0.25">
      <c r="A8" s="1298" t="s">
        <v>1</v>
      </c>
      <c r="B8" s="201" t="s">
        <v>535</v>
      </c>
      <c r="C8" s="247">
        <f t="shared" si="0"/>
        <v>6</v>
      </c>
      <c r="D8" s="206">
        <v>1</v>
      </c>
      <c r="E8" s="206">
        <v>1</v>
      </c>
      <c r="F8" s="206">
        <v>1</v>
      </c>
      <c r="G8" s="206">
        <v>1</v>
      </c>
      <c r="H8" s="206">
        <f>SUM(D8:G8)</f>
        <v>4</v>
      </c>
      <c r="I8" s="206"/>
      <c r="J8" s="206">
        <v>1</v>
      </c>
      <c r="K8" s="206">
        <v>1</v>
      </c>
      <c r="L8" s="202">
        <f>SUM(J8:K8)</f>
        <v>2</v>
      </c>
    </row>
    <row r="9" spans="1:26" ht="15.75" customHeight="1" x14ac:dyDescent="0.25">
      <c r="A9" s="1299"/>
      <c r="B9" s="198" t="s">
        <v>1012</v>
      </c>
      <c r="C9" s="246">
        <f t="shared" si="0"/>
        <v>4</v>
      </c>
      <c r="D9" s="196"/>
      <c r="E9" s="196">
        <v>2</v>
      </c>
      <c r="F9" s="196">
        <v>2</v>
      </c>
      <c r="G9" s="196"/>
      <c r="H9" s="196">
        <f>SUM(D9:G9)</f>
        <v>4</v>
      </c>
      <c r="I9" s="196"/>
      <c r="J9" s="196"/>
      <c r="K9" s="196"/>
      <c r="L9" s="245"/>
    </row>
    <row r="10" spans="1:26" ht="15.75" customHeight="1" thickBot="1" x14ac:dyDescent="0.3">
      <c r="A10" s="1300"/>
      <c r="B10" s="204" t="s">
        <v>537</v>
      </c>
      <c r="C10" s="249">
        <f t="shared" si="0"/>
        <v>10</v>
      </c>
      <c r="D10" s="205">
        <f>SUM(D8:D9)</f>
        <v>1</v>
      </c>
      <c r="E10" s="205">
        <f t="shared" ref="E10:L10" si="2">SUM(E8:E9)</f>
        <v>3</v>
      </c>
      <c r="F10" s="205">
        <f t="shared" si="2"/>
        <v>3</v>
      </c>
      <c r="G10" s="205">
        <f t="shared" si="2"/>
        <v>1</v>
      </c>
      <c r="H10" s="205">
        <f t="shared" si="2"/>
        <v>8</v>
      </c>
      <c r="I10" s="205"/>
      <c r="J10" s="205">
        <f t="shared" si="2"/>
        <v>1</v>
      </c>
      <c r="K10" s="205">
        <f t="shared" si="2"/>
        <v>1</v>
      </c>
      <c r="L10" s="251">
        <f t="shared" si="2"/>
        <v>2</v>
      </c>
    </row>
    <row r="11" spans="1:26" ht="15.75" customHeight="1" x14ac:dyDescent="0.25">
      <c r="A11" s="1295" t="s">
        <v>23</v>
      </c>
      <c r="B11" s="292" t="s">
        <v>535</v>
      </c>
      <c r="C11" s="293">
        <f t="shared" si="0"/>
        <v>39</v>
      </c>
      <c r="D11" s="294">
        <v>1</v>
      </c>
      <c r="E11" s="294">
        <v>24</v>
      </c>
      <c r="F11" s="294">
        <v>10</v>
      </c>
      <c r="G11" s="294">
        <v>1</v>
      </c>
      <c r="H11" s="294">
        <f>SUM(D11:G11)</f>
        <v>36</v>
      </c>
      <c r="I11" s="294">
        <v>1</v>
      </c>
      <c r="J11" s="294">
        <v>1</v>
      </c>
      <c r="K11" s="294">
        <v>1</v>
      </c>
      <c r="L11" s="295">
        <f>SUM(I11:K11)</f>
        <v>3</v>
      </c>
    </row>
    <row r="12" spans="1:26" ht="15.75" customHeight="1" x14ac:dyDescent="0.25">
      <c r="A12" s="1296"/>
      <c r="B12" s="296" t="s">
        <v>1012</v>
      </c>
      <c r="C12" s="297">
        <f t="shared" si="0"/>
        <v>18</v>
      </c>
      <c r="D12" s="298"/>
      <c r="E12" s="298">
        <v>11</v>
      </c>
      <c r="F12" s="298">
        <v>6</v>
      </c>
      <c r="G12" s="298"/>
      <c r="H12" s="298">
        <f>SUM(D12:G12)</f>
        <v>17</v>
      </c>
      <c r="I12" s="298">
        <v>1</v>
      </c>
      <c r="J12" s="298"/>
      <c r="K12" s="298"/>
      <c r="L12" s="299">
        <f>SUM(I12:K12)</f>
        <v>1</v>
      </c>
    </row>
    <row r="13" spans="1:26" ht="15.75" customHeight="1" thickBot="1" x14ac:dyDescent="0.3">
      <c r="A13" s="1297"/>
      <c r="B13" s="300" t="s">
        <v>537</v>
      </c>
      <c r="C13" s="301">
        <f t="shared" si="0"/>
        <v>57</v>
      </c>
      <c r="D13" s="302">
        <f>SUM(D11:D12)</f>
        <v>1</v>
      </c>
      <c r="E13" s="302">
        <f t="shared" ref="E13:L13" si="3">SUM(E11:E12)</f>
        <v>35</v>
      </c>
      <c r="F13" s="302">
        <f t="shared" si="3"/>
        <v>16</v>
      </c>
      <c r="G13" s="302">
        <f t="shared" si="3"/>
        <v>1</v>
      </c>
      <c r="H13" s="302">
        <f t="shared" si="3"/>
        <v>53</v>
      </c>
      <c r="I13" s="302">
        <f t="shared" si="3"/>
        <v>2</v>
      </c>
      <c r="J13" s="302">
        <f t="shared" si="3"/>
        <v>1</v>
      </c>
      <c r="K13" s="302">
        <f t="shared" si="3"/>
        <v>1</v>
      </c>
      <c r="L13" s="303">
        <f t="shared" si="3"/>
        <v>4</v>
      </c>
    </row>
    <row r="14" spans="1:26" ht="15.75" customHeight="1" x14ac:dyDescent="0.25">
      <c r="A14" s="1298" t="s">
        <v>80</v>
      </c>
      <c r="B14" s="201" t="s">
        <v>535</v>
      </c>
      <c r="C14" s="247">
        <f t="shared" si="0"/>
        <v>9</v>
      </c>
      <c r="D14" s="206">
        <v>1</v>
      </c>
      <c r="E14" s="206">
        <v>4</v>
      </c>
      <c r="F14" s="206">
        <v>1</v>
      </c>
      <c r="G14" s="206">
        <v>1</v>
      </c>
      <c r="H14" s="206">
        <f>SUM(D14:G14)</f>
        <v>7</v>
      </c>
      <c r="I14" s="206">
        <v>1</v>
      </c>
      <c r="J14" s="206"/>
      <c r="K14" s="206">
        <v>1</v>
      </c>
      <c r="L14" s="202">
        <f>SUM(I14:K14)</f>
        <v>2</v>
      </c>
    </row>
    <row r="15" spans="1:26" ht="15.75" customHeight="1" x14ac:dyDescent="0.25">
      <c r="A15" s="1299"/>
      <c r="B15" s="198" t="s">
        <v>1012</v>
      </c>
      <c r="C15" s="246">
        <f t="shared" si="0"/>
        <v>24</v>
      </c>
      <c r="D15" s="196"/>
      <c r="E15" s="196">
        <v>13</v>
      </c>
      <c r="F15" s="196">
        <v>8</v>
      </c>
      <c r="G15" s="196"/>
      <c r="H15" s="196">
        <f>SUM(D15:G15)</f>
        <v>21</v>
      </c>
      <c r="I15" s="196"/>
      <c r="J15" s="196">
        <v>3</v>
      </c>
      <c r="K15" s="196"/>
      <c r="L15" s="245">
        <f>SUM(I15:K15)</f>
        <v>3</v>
      </c>
    </row>
    <row r="16" spans="1:26" ht="15.75" customHeight="1" thickBot="1" x14ac:dyDescent="0.3">
      <c r="A16" s="1300"/>
      <c r="B16" s="204" t="s">
        <v>537</v>
      </c>
      <c r="C16" s="249">
        <f t="shared" si="0"/>
        <v>33</v>
      </c>
      <c r="D16" s="205">
        <f>SUM(D14:D15)</f>
        <v>1</v>
      </c>
      <c r="E16" s="205">
        <f t="shared" ref="E16:L16" si="4">SUM(E14:E15)</f>
        <v>17</v>
      </c>
      <c r="F16" s="205">
        <f t="shared" si="4"/>
        <v>9</v>
      </c>
      <c r="G16" s="205">
        <f t="shared" si="4"/>
        <v>1</v>
      </c>
      <c r="H16" s="205">
        <f t="shared" si="4"/>
        <v>28</v>
      </c>
      <c r="I16" s="205">
        <f t="shared" si="4"/>
        <v>1</v>
      </c>
      <c r="J16" s="205">
        <f t="shared" si="4"/>
        <v>3</v>
      </c>
      <c r="K16" s="205">
        <f t="shared" si="4"/>
        <v>1</v>
      </c>
      <c r="L16" s="251">
        <f t="shared" si="4"/>
        <v>5</v>
      </c>
    </row>
    <row r="17" spans="1:12" ht="15.75" customHeight="1" x14ac:dyDescent="0.25">
      <c r="A17" s="1295" t="s">
        <v>113</v>
      </c>
      <c r="B17" s="292" t="s">
        <v>535</v>
      </c>
      <c r="C17" s="293">
        <f t="shared" si="0"/>
        <v>8</v>
      </c>
      <c r="D17" s="294">
        <v>1</v>
      </c>
      <c r="E17" s="294">
        <v>3</v>
      </c>
      <c r="F17" s="294">
        <v>1</v>
      </c>
      <c r="G17" s="294">
        <v>1</v>
      </c>
      <c r="H17" s="294">
        <f>SUM(D17:G17)</f>
        <v>6</v>
      </c>
      <c r="I17" s="294"/>
      <c r="J17" s="294">
        <v>1</v>
      </c>
      <c r="K17" s="294">
        <v>1</v>
      </c>
      <c r="L17" s="295">
        <f>SUM(I17:K17)</f>
        <v>2</v>
      </c>
    </row>
    <row r="18" spans="1:12" ht="15.75" customHeight="1" x14ac:dyDescent="0.25">
      <c r="A18" s="1296"/>
      <c r="B18" s="296" t="s">
        <v>1012</v>
      </c>
      <c r="C18" s="297">
        <f t="shared" si="0"/>
        <v>14</v>
      </c>
      <c r="D18" s="298"/>
      <c r="E18" s="298">
        <v>9</v>
      </c>
      <c r="F18" s="298">
        <v>4</v>
      </c>
      <c r="G18" s="298"/>
      <c r="H18" s="298">
        <f>SUM(D18:G18)</f>
        <v>13</v>
      </c>
      <c r="I18" s="298"/>
      <c r="J18" s="298">
        <v>1</v>
      </c>
      <c r="K18" s="298"/>
      <c r="L18" s="299">
        <f>SUM(I18:K18)</f>
        <v>1</v>
      </c>
    </row>
    <row r="19" spans="1:12" ht="15.75" customHeight="1" thickBot="1" x14ac:dyDescent="0.3">
      <c r="A19" s="1301"/>
      <c r="B19" s="304" t="s">
        <v>537</v>
      </c>
      <c r="C19" s="305">
        <f t="shared" si="0"/>
        <v>22</v>
      </c>
      <c r="D19" s="306">
        <f>SUM(D17:D18)</f>
        <v>1</v>
      </c>
      <c r="E19" s="306">
        <f>SUM(E17:E18)</f>
        <v>12</v>
      </c>
      <c r="F19" s="306">
        <f>SUM(F17:F18)</f>
        <v>5</v>
      </c>
      <c r="G19" s="306">
        <f>SUM(G17:G18)</f>
        <v>1</v>
      </c>
      <c r="H19" s="306">
        <f>SUM(H17:H18)</f>
        <v>19</v>
      </c>
      <c r="I19" s="306"/>
      <c r="J19" s="306">
        <f>SUM(J17:J18)</f>
        <v>2</v>
      </c>
      <c r="K19" s="306">
        <f>SUM(K17:K18)</f>
        <v>1</v>
      </c>
      <c r="L19" s="307">
        <f>SUM(L17:L18)</f>
        <v>3</v>
      </c>
    </row>
    <row r="20" spans="1:12" ht="15.75" customHeight="1" x14ac:dyDescent="0.25">
      <c r="A20" s="1302" t="s">
        <v>349</v>
      </c>
      <c r="B20" s="195" t="s">
        <v>535</v>
      </c>
      <c r="C20" s="254">
        <f t="shared" si="0"/>
        <v>22</v>
      </c>
      <c r="D20" s="199">
        <v>2</v>
      </c>
      <c r="E20" s="199">
        <v>6</v>
      </c>
      <c r="F20" s="199">
        <v>6</v>
      </c>
      <c r="G20" s="199">
        <v>1</v>
      </c>
      <c r="H20" s="199">
        <f>SUM(D20:G20)</f>
        <v>15</v>
      </c>
      <c r="I20" s="199">
        <v>4</v>
      </c>
      <c r="J20" s="199">
        <v>2</v>
      </c>
      <c r="K20" s="199">
        <v>1</v>
      </c>
      <c r="L20" s="197">
        <f>SUM(I20:K20)</f>
        <v>7</v>
      </c>
    </row>
    <row r="21" spans="1:12" ht="15.75" customHeight="1" x14ac:dyDescent="0.25">
      <c r="A21" s="1299"/>
      <c r="B21" s="198" t="s">
        <v>1012</v>
      </c>
      <c r="C21" s="246">
        <f t="shared" si="0"/>
        <v>24</v>
      </c>
      <c r="D21" s="196"/>
      <c r="E21" s="196">
        <v>17</v>
      </c>
      <c r="F21" s="196">
        <v>7</v>
      </c>
      <c r="G21" s="196"/>
      <c r="H21" s="196">
        <f t="shared" ref="H21:H22" si="5">SUM(D21:G21)</f>
        <v>24</v>
      </c>
      <c r="I21" s="196"/>
      <c r="J21" s="196"/>
      <c r="K21" s="196"/>
      <c r="L21" s="245"/>
    </row>
    <row r="22" spans="1:12" ht="15.75" customHeight="1" thickBot="1" x14ac:dyDescent="0.3">
      <c r="A22" s="1300"/>
      <c r="B22" s="204" t="s">
        <v>537</v>
      </c>
      <c r="C22" s="249">
        <f t="shared" si="0"/>
        <v>46</v>
      </c>
      <c r="D22" s="205">
        <f>SUM(D20:D21)</f>
        <v>2</v>
      </c>
      <c r="E22" s="205">
        <f t="shared" ref="E22:K22" si="6">SUM(E20:E21)</f>
        <v>23</v>
      </c>
      <c r="F22" s="205">
        <f t="shared" si="6"/>
        <v>13</v>
      </c>
      <c r="G22" s="205">
        <f t="shared" si="6"/>
        <v>1</v>
      </c>
      <c r="H22" s="205">
        <f t="shared" si="5"/>
        <v>39</v>
      </c>
      <c r="I22" s="205">
        <f t="shared" si="6"/>
        <v>4</v>
      </c>
      <c r="J22" s="205">
        <f t="shared" si="6"/>
        <v>2</v>
      </c>
      <c r="K22" s="205">
        <f t="shared" si="6"/>
        <v>1</v>
      </c>
      <c r="L22" s="251">
        <f t="shared" ref="L22" si="7">SUM(I22:K22)</f>
        <v>7</v>
      </c>
    </row>
    <row r="23" spans="1:12" ht="15.75" customHeight="1" x14ac:dyDescent="0.25">
      <c r="A23" s="1295" t="s">
        <v>393</v>
      </c>
      <c r="B23" s="292" t="s">
        <v>535</v>
      </c>
      <c r="C23" s="293">
        <f t="shared" si="0"/>
        <v>5</v>
      </c>
      <c r="D23" s="294">
        <v>1</v>
      </c>
      <c r="E23" s="294">
        <v>1</v>
      </c>
      <c r="F23" s="294">
        <v>1</v>
      </c>
      <c r="G23" s="294">
        <v>1</v>
      </c>
      <c r="H23" s="294">
        <f>SUM(D23:G23)</f>
        <v>4</v>
      </c>
      <c r="I23" s="294"/>
      <c r="J23" s="294">
        <v>1</v>
      </c>
      <c r="K23" s="294"/>
      <c r="L23" s="295">
        <f>SUM(I23:K23)</f>
        <v>1</v>
      </c>
    </row>
    <row r="24" spans="1:12" ht="15.75" customHeight="1" x14ac:dyDescent="0.25">
      <c r="A24" s="1296"/>
      <c r="B24" s="296" t="s">
        <v>1012</v>
      </c>
      <c r="C24" s="297"/>
      <c r="D24" s="298"/>
      <c r="E24" s="298"/>
      <c r="F24" s="298"/>
      <c r="G24" s="298"/>
      <c r="H24" s="298"/>
      <c r="I24" s="298"/>
      <c r="J24" s="298"/>
      <c r="K24" s="298"/>
      <c r="L24" s="299"/>
    </row>
    <row r="25" spans="1:12" ht="15.75" customHeight="1" thickBot="1" x14ac:dyDescent="0.3">
      <c r="A25" s="1297"/>
      <c r="B25" s="300" t="s">
        <v>537</v>
      </c>
      <c r="C25" s="301">
        <f t="shared" si="0"/>
        <v>5</v>
      </c>
      <c r="D25" s="302">
        <f>SUM(D23:D24)</f>
        <v>1</v>
      </c>
      <c r="E25" s="302">
        <f t="shared" ref="E25:J25" si="8">SUM(E23:E24)</f>
        <v>1</v>
      </c>
      <c r="F25" s="302">
        <f t="shared" si="8"/>
        <v>1</v>
      </c>
      <c r="G25" s="302">
        <f t="shared" si="8"/>
        <v>1</v>
      </c>
      <c r="H25" s="302">
        <f t="shared" ref="H25" si="9">SUM(D25:G25)</f>
        <v>4</v>
      </c>
      <c r="I25" s="302"/>
      <c r="J25" s="302">
        <f t="shared" si="8"/>
        <v>1</v>
      </c>
      <c r="K25" s="302"/>
      <c r="L25" s="303">
        <f t="shared" ref="L25" si="10">SUM(I25:K25)</f>
        <v>1</v>
      </c>
    </row>
    <row r="26" spans="1:12" ht="15.75" customHeight="1" x14ac:dyDescent="0.25">
      <c r="A26" s="1289" t="s">
        <v>398</v>
      </c>
      <c r="B26" s="201" t="s">
        <v>535</v>
      </c>
      <c r="C26" s="247">
        <f t="shared" si="0"/>
        <v>10</v>
      </c>
      <c r="D26" s="206">
        <v>1</v>
      </c>
      <c r="E26" s="206">
        <v>5</v>
      </c>
      <c r="F26" s="206">
        <v>1</v>
      </c>
      <c r="G26" s="206">
        <v>1</v>
      </c>
      <c r="H26" s="206">
        <f>SUM(D26:G26)</f>
        <v>8</v>
      </c>
      <c r="I26" s="206">
        <v>1</v>
      </c>
      <c r="J26" s="206"/>
      <c r="K26" s="206">
        <v>1</v>
      </c>
      <c r="L26" s="202">
        <f>SUM(I26:K26)</f>
        <v>2</v>
      </c>
    </row>
    <row r="27" spans="1:12" ht="15.75" customHeight="1" x14ac:dyDescent="0.25">
      <c r="A27" s="1290"/>
      <c r="B27" s="198" t="s">
        <v>1012</v>
      </c>
      <c r="C27" s="246">
        <f t="shared" si="0"/>
        <v>4</v>
      </c>
      <c r="D27" s="196"/>
      <c r="E27" s="196">
        <v>1</v>
      </c>
      <c r="F27" s="196">
        <v>3</v>
      </c>
      <c r="G27" s="196"/>
      <c r="H27" s="196">
        <f>SUM(D27:G27)</f>
        <v>4</v>
      </c>
      <c r="I27" s="196"/>
      <c r="J27" s="196"/>
      <c r="K27" s="196"/>
      <c r="L27" s="245"/>
    </row>
    <row r="28" spans="1:12" ht="15.75" customHeight="1" thickBot="1" x14ac:dyDescent="0.3">
      <c r="A28" s="1291"/>
      <c r="B28" s="203" t="s">
        <v>537</v>
      </c>
      <c r="C28" s="248">
        <f t="shared" si="0"/>
        <v>14</v>
      </c>
      <c r="D28" s="207">
        <f>SUM(D26:D27)</f>
        <v>1</v>
      </c>
      <c r="E28" s="207">
        <f t="shared" ref="E28:L28" si="11">SUM(E26:E27)</f>
        <v>6</v>
      </c>
      <c r="F28" s="207">
        <f t="shared" si="11"/>
        <v>4</v>
      </c>
      <c r="G28" s="207">
        <f t="shared" si="11"/>
        <v>1</v>
      </c>
      <c r="H28" s="207">
        <f t="shared" si="11"/>
        <v>12</v>
      </c>
      <c r="I28" s="207">
        <f t="shared" si="11"/>
        <v>1</v>
      </c>
      <c r="J28" s="207"/>
      <c r="K28" s="207">
        <f t="shared" si="11"/>
        <v>1</v>
      </c>
      <c r="L28" s="250">
        <f t="shared" si="11"/>
        <v>2</v>
      </c>
    </row>
    <row r="29" spans="1:12" ht="18" customHeight="1" x14ac:dyDescent="0.25">
      <c r="A29" s="1292" t="s">
        <v>427</v>
      </c>
      <c r="B29" s="200" t="s">
        <v>535</v>
      </c>
      <c r="C29" s="255">
        <f>SUM(C5,C8,C11,C14,C17,C20,C23,C26)</f>
        <v>238</v>
      </c>
      <c r="D29" s="255">
        <f t="shared" ref="D29:L29" si="12">SUM(D5,D8,D11,D14,D17,D20,D23,D26)</f>
        <v>27</v>
      </c>
      <c r="E29" s="255">
        <f t="shared" si="12"/>
        <v>85</v>
      </c>
      <c r="F29" s="255">
        <f t="shared" si="12"/>
        <v>55</v>
      </c>
      <c r="G29" s="255">
        <f t="shared" si="12"/>
        <v>14</v>
      </c>
      <c r="H29" s="255">
        <f t="shared" si="12"/>
        <v>181</v>
      </c>
      <c r="I29" s="255">
        <f t="shared" si="12"/>
        <v>27</v>
      </c>
      <c r="J29" s="255">
        <f t="shared" si="12"/>
        <v>19</v>
      </c>
      <c r="K29" s="255">
        <f t="shared" si="12"/>
        <v>11</v>
      </c>
      <c r="L29" s="69">
        <f t="shared" si="12"/>
        <v>57</v>
      </c>
    </row>
    <row r="30" spans="1:12" ht="18" customHeight="1" x14ac:dyDescent="0.25">
      <c r="A30" s="1293"/>
      <c r="B30" s="70" t="s">
        <v>1012</v>
      </c>
      <c r="C30" s="244">
        <f>SUM(C6,C9,C12,C15,C18,C21,C24,C27)</f>
        <v>209</v>
      </c>
      <c r="D30" s="244">
        <f t="shared" ref="D30:L30" si="13">SUM(D6,D9,D12,D15,D18,D21,D24,D27)</f>
        <v>1</v>
      </c>
      <c r="E30" s="244">
        <f t="shared" si="13"/>
        <v>126</v>
      </c>
      <c r="F30" s="244">
        <f t="shared" si="13"/>
        <v>67</v>
      </c>
      <c r="G30" s="244">
        <f t="shared" si="13"/>
        <v>2</v>
      </c>
      <c r="H30" s="244">
        <f t="shared" si="13"/>
        <v>196</v>
      </c>
      <c r="I30" s="244">
        <f t="shared" si="13"/>
        <v>7</v>
      </c>
      <c r="J30" s="244">
        <f t="shared" si="13"/>
        <v>6</v>
      </c>
      <c r="K30" s="244">
        <f t="shared" si="13"/>
        <v>0</v>
      </c>
      <c r="L30" s="71">
        <f t="shared" si="13"/>
        <v>13</v>
      </c>
    </row>
    <row r="31" spans="1:12" ht="21.75" customHeight="1" thickBot="1" x14ac:dyDescent="0.3">
      <c r="A31" s="1294"/>
      <c r="B31" s="72" t="s">
        <v>427</v>
      </c>
      <c r="C31" s="252">
        <f>SUM(C7,C10,C13,C16,C19,C22,C25,C28)</f>
        <v>447</v>
      </c>
      <c r="D31" s="252">
        <f t="shared" ref="D31:L31" si="14">SUM(D7,D10,D13,D16,D19,D22,D25,D28)</f>
        <v>28</v>
      </c>
      <c r="E31" s="252">
        <f t="shared" si="14"/>
        <v>211</v>
      </c>
      <c r="F31" s="252">
        <f t="shared" si="14"/>
        <v>122</v>
      </c>
      <c r="G31" s="252">
        <f t="shared" si="14"/>
        <v>16</v>
      </c>
      <c r="H31" s="252">
        <f t="shared" si="14"/>
        <v>377</v>
      </c>
      <c r="I31" s="252">
        <f t="shared" si="14"/>
        <v>34</v>
      </c>
      <c r="J31" s="252">
        <f t="shared" si="14"/>
        <v>25</v>
      </c>
      <c r="K31" s="252">
        <f t="shared" si="14"/>
        <v>11</v>
      </c>
      <c r="L31" s="253">
        <f t="shared" si="14"/>
        <v>70</v>
      </c>
    </row>
  </sheetData>
  <sheetProtection password="CEC5" sheet="1" objects="1" scenarios="1"/>
  <mergeCells count="16">
    <mergeCell ref="A26:A28"/>
    <mergeCell ref="A29:A31"/>
    <mergeCell ref="A5:A7"/>
    <mergeCell ref="A8:A10"/>
    <mergeCell ref="A11:A13"/>
    <mergeCell ref="A14:A16"/>
    <mergeCell ref="A17:A19"/>
    <mergeCell ref="A20:A22"/>
    <mergeCell ref="A23:A25"/>
    <mergeCell ref="A1:L1"/>
    <mergeCell ref="A2:L2"/>
    <mergeCell ref="A3:A4"/>
    <mergeCell ref="B3:B4"/>
    <mergeCell ref="C3:C4"/>
    <mergeCell ref="D3:H3"/>
    <mergeCell ref="I3:L3"/>
  </mergeCells>
  <pageMargins left="0.70866141732283472" right="0" top="7.874015748031496E-2" bottom="0.23622047244094491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24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V11" sqref="V11"/>
    </sheetView>
  </sheetViews>
  <sheetFormatPr defaultRowHeight="19.5" customHeight="1" x14ac:dyDescent="0.25"/>
  <cols>
    <col min="1" max="1" width="12.28515625" customWidth="1"/>
    <col min="2" max="2" width="9" bestFit="1" customWidth="1"/>
    <col min="3" max="3" width="41.7109375" customWidth="1"/>
    <col min="4" max="4" width="4.42578125" bestFit="1" customWidth="1"/>
    <col min="5" max="5" width="4.85546875" bestFit="1" customWidth="1"/>
    <col min="6" max="6" width="5" bestFit="1" customWidth="1"/>
    <col min="7" max="7" width="4" bestFit="1" customWidth="1"/>
    <col min="8" max="18" width="5.140625" customWidth="1"/>
  </cols>
  <sheetData>
    <row r="1" spans="1:18" ht="30" customHeight="1" x14ac:dyDescent="0.25">
      <c r="A1" s="1303" t="s">
        <v>0</v>
      </c>
      <c r="B1" s="1305" t="s">
        <v>774</v>
      </c>
      <c r="C1" s="1307" t="s">
        <v>432</v>
      </c>
      <c r="D1" s="1307" t="s">
        <v>691</v>
      </c>
      <c r="E1" s="1307" t="s">
        <v>692</v>
      </c>
      <c r="F1" s="1307" t="s">
        <v>693</v>
      </c>
      <c r="G1" s="1308" t="s">
        <v>694</v>
      </c>
      <c r="H1" s="1307" t="s">
        <v>695</v>
      </c>
      <c r="I1" s="1307"/>
      <c r="J1" s="1307" t="s">
        <v>696</v>
      </c>
      <c r="K1" s="1307"/>
      <c r="L1" s="1307" t="s">
        <v>697</v>
      </c>
      <c r="M1" s="1307"/>
      <c r="N1" s="1305" t="s">
        <v>698</v>
      </c>
      <c r="O1" s="1307"/>
      <c r="P1" s="1307" t="s">
        <v>427</v>
      </c>
      <c r="Q1" s="1307"/>
      <c r="R1" s="1313"/>
    </row>
    <row r="2" spans="1:18" ht="23.25" customHeight="1" thickBot="1" x14ac:dyDescent="0.3">
      <c r="A2" s="1304"/>
      <c r="B2" s="1306"/>
      <c r="C2" s="1306"/>
      <c r="D2" s="1306"/>
      <c r="E2" s="1306"/>
      <c r="F2" s="1306"/>
      <c r="G2" s="1309"/>
      <c r="H2" s="208" t="s">
        <v>425</v>
      </c>
      <c r="I2" s="208" t="s">
        <v>426</v>
      </c>
      <c r="J2" s="208" t="s">
        <v>425</v>
      </c>
      <c r="K2" s="208" t="s">
        <v>426</v>
      </c>
      <c r="L2" s="208" t="s">
        <v>425</v>
      </c>
      <c r="M2" s="208" t="s">
        <v>426</v>
      </c>
      <c r="N2" s="208" t="s">
        <v>425</v>
      </c>
      <c r="O2" s="208" t="s">
        <v>426</v>
      </c>
      <c r="P2" s="208" t="s">
        <v>425</v>
      </c>
      <c r="Q2" s="208" t="s">
        <v>426</v>
      </c>
      <c r="R2" s="209" t="s">
        <v>428</v>
      </c>
    </row>
    <row r="3" spans="1:18" ht="19.350000000000001" customHeight="1" x14ac:dyDescent="0.25">
      <c r="A3" s="308" t="s">
        <v>132</v>
      </c>
      <c r="B3" s="308">
        <v>972340</v>
      </c>
      <c r="C3" s="308" t="s">
        <v>699</v>
      </c>
      <c r="D3" s="309">
        <v>1</v>
      </c>
      <c r="E3" s="309">
        <v>8</v>
      </c>
      <c r="F3" s="309">
        <v>4</v>
      </c>
      <c r="G3" s="309">
        <v>10</v>
      </c>
      <c r="H3" s="309"/>
      <c r="I3" s="309">
        <v>1</v>
      </c>
      <c r="J3" s="309">
        <v>25</v>
      </c>
      <c r="K3" s="309">
        <v>22</v>
      </c>
      <c r="L3" s="309">
        <v>58</v>
      </c>
      <c r="M3" s="309">
        <v>66</v>
      </c>
      <c r="N3" s="309">
        <v>2</v>
      </c>
      <c r="O3" s="309"/>
      <c r="P3" s="309">
        <v>85</v>
      </c>
      <c r="Q3" s="309">
        <v>89</v>
      </c>
      <c r="R3" s="309">
        <v>174</v>
      </c>
    </row>
    <row r="4" spans="1:18" ht="19.350000000000001" customHeight="1" x14ac:dyDescent="0.25">
      <c r="A4" s="310" t="s">
        <v>132</v>
      </c>
      <c r="B4" s="310">
        <v>967773</v>
      </c>
      <c r="C4" s="310" t="s">
        <v>700</v>
      </c>
      <c r="D4" s="311">
        <v>1</v>
      </c>
      <c r="E4" s="311">
        <v>8</v>
      </c>
      <c r="F4" s="311">
        <v>5</v>
      </c>
      <c r="G4" s="311">
        <v>10</v>
      </c>
      <c r="H4" s="311">
        <v>5</v>
      </c>
      <c r="I4" s="311">
        <v>4</v>
      </c>
      <c r="J4" s="311">
        <v>28</v>
      </c>
      <c r="K4" s="311">
        <v>22</v>
      </c>
      <c r="L4" s="311">
        <v>39</v>
      </c>
      <c r="M4" s="311">
        <v>52</v>
      </c>
      <c r="N4" s="311"/>
      <c r="O4" s="311">
        <v>4</v>
      </c>
      <c r="P4" s="311">
        <v>72</v>
      </c>
      <c r="Q4" s="311">
        <v>82</v>
      </c>
      <c r="R4" s="311">
        <v>154</v>
      </c>
    </row>
    <row r="5" spans="1:18" ht="19.350000000000001" customHeight="1" x14ac:dyDescent="0.25">
      <c r="A5" s="310" t="s">
        <v>132</v>
      </c>
      <c r="B5" s="310">
        <v>973728</v>
      </c>
      <c r="C5" s="310" t="s">
        <v>701</v>
      </c>
      <c r="D5" s="311">
        <v>1</v>
      </c>
      <c r="E5" s="311">
        <v>10</v>
      </c>
      <c r="F5" s="311">
        <v>7</v>
      </c>
      <c r="G5" s="311">
        <v>12</v>
      </c>
      <c r="H5" s="311">
        <v>3</v>
      </c>
      <c r="I5" s="311">
        <v>6</v>
      </c>
      <c r="J5" s="311">
        <v>46</v>
      </c>
      <c r="K5" s="311">
        <v>43</v>
      </c>
      <c r="L5" s="311">
        <v>73</v>
      </c>
      <c r="M5" s="311">
        <v>64</v>
      </c>
      <c r="N5" s="311">
        <v>1</v>
      </c>
      <c r="O5" s="311">
        <v>4</v>
      </c>
      <c r="P5" s="311">
        <v>123</v>
      </c>
      <c r="Q5" s="311">
        <v>117</v>
      </c>
      <c r="R5" s="311">
        <v>240</v>
      </c>
    </row>
    <row r="6" spans="1:18" ht="19.350000000000001" customHeight="1" x14ac:dyDescent="0.25">
      <c r="A6" s="310" t="s">
        <v>132</v>
      </c>
      <c r="B6" s="310">
        <v>753084</v>
      </c>
      <c r="C6" s="310" t="s">
        <v>702</v>
      </c>
      <c r="D6" s="311">
        <v>1</v>
      </c>
      <c r="E6" s="311">
        <v>7</v>
      </c>
      <c r="F6" s="311">
        <v>5</v>
      </c>
      <c r="G6" s="311">
        <v>9</v>
      </c>
      <c r="H6" s="311">
        <v>25</v>
      </c>
      <c r="I6" s="311">
        <v>13</v>
      </c>
      <c r="J6" s="311">
        <v>30</v>
      </c>
      <c r="K6" s="311">
        <v>32</v>
      </c>
      <c r="L6" s="311">
        <v>35</v>
      </c>
      <c r="M6" s="311">
        <v>28</v>
      </c>
      <c r="N6" s="311"/>
      <c r="O6" s="311">
        <v>1</v>
      </c>
      <c r="P6" s="311">
        <v>90</v>
      </c>
      <c r="Q6" s="311">
        <v>74</v>
      </c>
      <c r="R6" s="311">
        <v>164</v>
      </c>
    </row>
    <row r="7" spans="1:18" ht="19.350000000000001" customHeight="1" x14ac:dyDescent="0.25">
      <c r="A7" s="310" t="s">
        <v>132</v>
      </c>
      <c r="B7" s="310">
        <v>966645</v>
      </c>
      <c r="C7" s="310" t="s">
        <v>703</v>
      </c>
      <c r="D7" s="311">
        <v>1</v>
      </c>
      <c r="E7" s="311">
        <v>3</v>
      </c>
      <c r="F7" s="311">
        <v>3</v>
      </c>
      <c r="G7" s="311">
        <v>4</v>
      </c>
      <c r="H7" s="311">
        <v>1</v>
      </c>
      <c r="I7" s="311"/>
      <c r="J7" s="311">
        <v>10</v>
      </c>
      <c r="K7" s="311">
        <v>12</v>
      </c>
      <c r="L7" s="311">
        <v>5</v>
      </c>
      <c r="M7" s="311">
        <v>6</v>
      </c>
      <c r="N7" s="311"/>
      <c r="O7" s="311"/>
      <c r="P7" s="311">
        <v>16</v>
      </c>
      <c r="Q7" s="311">
        <v>18</v>
      </c>
      <c r="R7" s="311">
        <v>34</v>
      </c>
    </row>
    <row r="8" spans="1:18" ht="19.350000000000001" customHeight="1" x14ac:dyDescent="0.25">
      <c r="A8" s="310" t="s">
        <v>132</v>
      </c>
      <c r="B8" s="310">
        <v>763262</v>
      </c>
      <c r="C8" s="310" t="s">
        <v>704</v>
      </c>
      <c r="D8" s="311">
        <v>1</v>
      </c>
      <c r="E8" s="311">
        <v>9</v>
      </c>
      <c r="F8" s="311">
        <v>6</v>
      </c>
      <c r="G8" s="311">
        <v>9</v>
      </c>
      <c r="H8" s="311">
        <v>4</v>
      </c>
      <c r="I8" s="311">
        <v>2</v>
      </c>
      <c r="J8" s="311">
        <v>29</v>
      </c>
      <c r="K8" s="311">
        <v>19</v>
      </c>
      <c r="L8" s="311">
        <v>60</v>
      </c>
      <c r="M8" s="311">
        <v>48</v>
      </c>
      <c r="N8" s="311">
        <v>4</v>
      </c>
      <c r="O8" s="311">
        <v>3</v>
      </c>
      <c r="P8" s="311">
        <v>97</v>
      </c>
      <c r="Q8" s="311">
        <v>72</v>
      </c>
      <c r="R8" s="311">
        <v>169</v>
      </c>
    </row>
    <row r="9" spans="1:18" ht="19.350000000000001" customHeight="1" x14ac:dyDescent="0.25">
      <c r="A9" s="310" t="s">
        <v>132</v>
      </c>
      <c r="B9" s="310">
        <v>818965</v>
      </c>
      <c r="C9" s="310" t="s">
        <v>705</v>
      </c>
      <c r="D9" s="311">
        <v>1</v>
      </c>
      <c r="E9" s="311">
        <v>7</v>
      </c>
      <c r="F9" s="311">
        <v>5</v>
      </c>
      <c r="G9" s="311">
        <v>9</v>
      </c>
      <c r="H9" s="311">
        <v>1</v>
      </c>
      <c r="I9" s="311">
        <v>3</v>
      </c>
      <c r="J9" s="311">
        <v>31</v>
      </c>
      <c r="K9" s="311">
        <v>35</v>
      </c>
      <c r="L9" s="311">
        <v>34</v>
      </c>
      <c r="M9" s="311">
        <v>28</v>
      </c>
      <c r="N9" s="311">
        <v>1</v>
      </c>
      <c r="O9" s="311">
        <v>2</v>
      </c>
      <c r="P9" s="311">
        <v>67</v>
      </c>
      <c r="Q9" s="311">
        <v>68</v>
      </c>
      <c r="R9" s="311">
        <v>135</v>
      </c>
    </row>
    <row r="10" spans="1:18" ht="19.350000000000001" customHeight="1" x14ac:dyDescent="0.25">
      <c r="A10" s="310" t="s">
        <v>132</v>
      </c>
      <c r="B10" s="310">
        <v>848855</v>
      </c>
      <c r="C10" s="310" t="s">
        <v>706</v>
      </c>
      <c r="D10" s="311">
        <v>1</v>
      </c>
      <c r="E10" s="311">
        <v>9</v>
      </c>
      <c r="F10" s="311">
        <v>5</v>
      </c>
      <c r="G10" s="311">
        <v>11</v>
      </c>
      <c r="H10" s="311">
        <v>2</v>
      </c>
      <c r="I10" s="311">
        <v>5</v>
      </c>
      <c r="J10" s="311">
        <v>36</v>
      </c>
      <c r="K10" s="311">
        <v>28</v>
      </c>
      <c r="L10" s="311">
        <v>41</v>
      </c>
      <c r="M10" s="311">
        <v>44</v>
      </c>
      <c r="N10" s="311">
        <v>3</v>
      </c>
      <c r="O10" s="311">
        <v>3</v>
      </c>
      <c r="P10" s="311">
        <v>82</v>
      </c>
      <c r="Q10" s="311">
        <v>80</v>
      </c>
      <c r="R10" s="311">
        <v>162</v>
      </c>
    </row>
    <row r="11" spans="1:18" ht="19.350000000000001" customHeight="1" x14ac:dyDescent="0.25">
      <c r="A11" s="310" t="s">
        <v>132</v>
      </c>
      <c r="B11" s="310">
        <v>761703</v>
      </c>
      <c r="C11" s="310" t="s">
        <v>707</v>
      </c>
      <c r="D11" s="311">
        <v>1</v>
      </c>
      <c r="E11" s="311">
        <v>6</v>
      </c>
      <c r="F11" s="311">
        <v>5</v>
      </c>
      <c r="G11" s="311">
        <v>6</v>
      </c>
      <c r="H11" s="311">
        <v>1</v>
      </c>
      <c r="I11" s="311">
        <v>1</v>
      </c>
      <c r="J11" s="311">
        <v>31</v>
      </c>
      <c r="K11" s="311">
        <v>32</v>
      </c>
      <c r="L11" s="311">
        <v>40</v>
      </c>
      <c r="M11" s="311">
        <v>31</v>
      </c>
      <c r="N11" s="311">
        <v>2</v>
      </c>
      <c r="O11" s="311">
        <v>2</v>
      </c>
      <c r="P11" s="311">
        <v>74</v>
      </c>
      <c r="Q11" s="311">
        <v>66</v>
      </c>
      <c r="R11" s="311">
        <v>140</v>
      </c>
    </row>
    <row r="12" spans="1:18" ht="19.350000000000001" customHeight="1" x14ac:dyDescent="0.25">
      <c r="A12" s="310" t="s">
        <v>132</v>
      </c>
      <c r="B12" s="310">
        <v>760251</v>
      </c>
      <c r="C12" s="310" t="s">
        <v>708</v>
      </c>
      <c r="D12" s="311">
        <v>1</v>
      </c>
      <c r="E12" s="311">
        <v>4</v>
      </c>
      <c r="F12" s="311">
        <v>6</v>
      </c>
      <c r="G12" s="311">
        <v>5</v>
      </c>
      <c r="H12" s="311">
        <v>2</v>
      </c>
      <c r="I12" s="311">
        <v>1</v>
      </c>
      <c r="J12" s="311">
        <v>15</v>
      </c>
      <c r="K12" s="311">
        <v>8</v>
      </c>
      <c r="L12" s="311">
        <v>18</v>
      </c>
      <c r="M12" s="311">
        <v>18</v>
      </c>
      <c r="N12" s="311"/>
      <c r="O12" s="311"/>
      <c r="P12" s="311">
        <v>35</v>
      </c>
      <c r="Q12" s="311">
        <v>27</v>
      </c>
      <c r="R12" s="311">
        <v>62</v>
      </c>
    </row>
    <row r="13" spans="1:18" ht="19.350000000000001" customHeight="1" x14ac:dyDescent="0.25">
      <c r="A13" s="310" t="s">
        <v>132</v>
      </c>
      <c r="B13" s="310">
        <v>763837</v>
      </c>
      <c r="C13" s="846" t="s">
        <v>709</v>
      </c>
      <c r="D13" s="311">
        <v>1</v>
      </c>
      <c r="E13" s="311">
        <v>2</v>
      </c>
      <c r="F13" s="311">
        <v>5</v>
      </c>
      <c r="G13" s="311">
        <v>2</v>
      </c>
      <c r="H13" s="311"/>
      <c r="I13" s="311"/>
      <c r="J13" s="311">
        <v>7</v>
      </c>
      <c r="K13" s="311">
        <v>6</v>
      </c>
      <c r="L13" s="311">
        <v>17</v>
      </c>
      <c r="M13" s="311">
        <v>13</v>
      </c>
      <c r="N13" s="311"/>
      <c r="O13" s="311">
        <v>1</v>
      </c>
      <c r="P13" s="311">
        <v>24</v>
      </c>
      <c r="Q13" s="311">
        <v>20</v>
      </c>
      <c r="R13" s="311">
        <v>44</v>
      </c>
    </row>
    <row r="14" spans="1:18" ht="19.350000000000001" customHeight="1" x14ac:dyDescent="0.25">
      <c r="A14" s="310" t="s">
        <v>132</v>
      </c>
      <c r="B14" s="310">
        <v>762681</v>
      </c>
      <c r="C14" s="310" t="s">
        <v>775</v>
      </c>
      <c r="D14" s="311">
        <v>1</v>
      </c>
      <c r="E14" s="311">
        <v>8</v>
      </c>
      <c r="F14" s="311">
        <v>8</v>
      </c>
      <c r="G14" s="311">
        <v>7</v>
      </c>
      <c r="H14" s="311">
        <v>4</v>
      </c>
      <c r="I14" s="311"/>
      <c r="J14" s="311">
        <v>10</v>
      </c>
      <c r="K14" s="311">
        <v>3</v>
      </c>
      <c r="L14" s="311">
        <v>17</v>
      </c>
      <c r="M14" s="311">
        <v>2</v>
      </c>
      <c r="N14" s="311">
        <v>11</v>
      </c>
      <c r="O14" s="311">
        <v>1</v>
      </c>
      <c r="P14" s="311">
        <v>42</v>
      </c>
      <c r="Q14" s="311">
        <v>6</v>
      </c>
      <c r="R14" s="311">
        <v>48</v>
      </c>
    </row>
    <row r="15" spans="1:18" ht="19.350000000000001" customHeight="1" x14ac:dyDescent="0.25">
      <c r="A15" s="310" t="s">
        <v>132</v>
      </c>
      <c r="B15" s="310">
        <v>963758</v>
      </c>
      <c r="C15" s="310" t="s">
        <v>710</v>
      </c>
      <c r="D15" s="311">
        <v>1</v>
      </c>
      <c r="E15" s="311">
        <v>9</v>
      </c>
      <c r="F15" s="311">
        <v>5</v>
      </c>
      <c r="G15" s="311">
        <v>11</v>
      </c>
      <c r="H15" s="311">
        <v>3</v>
      </c>
      <c r="I15" s="311">
        <v>1</v>
      </c>
      <c r="J15" s="311">
        <v>50</v>
      </c>
      <c r="K15" s="311">
        <v>56</v>
      </c>
      <c r="L15" s="311">
        <v>68</v>
      </c>
      <c r="M15" s="311">
        <v>56</v>
      </c>
      <c r="N15" s="311">
        <v>5</v>
      </c>
      <c r="O15" s="311">
        <v>3</v>
      </c>
      <c r="P15" s="311">
        <v>126</v>
      </c>
      <c r="Q15" s="311">
        <v>116</v>
      </c>
      <c r="R15" s="311">
        <v>242</v>
      </c>
    </row>
    <row r="16" spans="1:18" ht="19.350000000000001" customHeight="1" x14ac:dyDescent="0.25">
      <c r="A16" s="310" t="s">
        <v>132</v>
      </c>
      <c r="B16" s="310">
        <v>974229</v>
      </c>
      <c r="C16" s="310" t="s">
        <v>711</v>
      </c>
      <c r="D16" s="311">
        <v>1</v>
      </c>
      <c r="E16" s="311">
        <v>14</v>
      </c>
      <c r="F16" s="311">
        <v>9</v>
      </c>
      <c r="G16" s="311">
        <v>18</v>
      </c>
      <c r="H16" s="311">
        <v>9</v>
      </c>
      <c r="I16" s="311">
        <v>8</v>
      </c>
      <c r="J16" s="311">
        <v>56</v>
      </c>
      <c r="K16" s="311">
        <v>43</v>
      </c>
      <c r="L16" s="311">
        <v>76</v>
      </c>
      <c r="M16" s="311">
        <v>77</v>
      </c>
      <c r="N16" s="311">
        <v>4</v>
      </c>
      <c r="O16" s="311">
        <v>2</v>
      </c>
      <c r="P16" s="311">
        <v>145</v>
      </c>
      <c r="Q16" s="311">
        <v>130</v>
      </c>
      <c r="R16" s="311">
        <v>275</v>
      </c>
    </row>
    <row r="17" spans="1:18" ht="19.350000000000001" customHeight="1" x14ac:dyDescent="0.25">
      <c r="A17" s="310" t="s">
        <v>132</v>
      </c>
      <c r="B17" s="310">
        <v>887887</v>
      </c>
      <c r="C17" s="310" t="s">
        <v>712</v>
      </c>
      <c r="D17" s="311">
        <v>1</v>
      </c>
      <c r="E17" s="311">
        <v>4</v>
      </c>
      <c r="F17" s="311">
        <v>5</v>
      </c>
      <c r="G17" s="311">
        <v>6</v>
      </c>
      <c r="H17" s="311">
        <v>8</v>
      </c>
      <c r="I17" s="311">
        <v>10</v>
      </c>
      <c r="J17" s="311">
        <v>25</v>
      </c>
      <c r="K17" s="311">
        <v>10</v>
      </c>
      <c r="L17" s="311">
        <v>20</v>
      </c>
      <c r="M17" s="311">
        <v>25</v>
      </c>
      <c r="N17" s="311"/>
      <c r="O17" s="311">
        <v>1</v>
      </c>
      <c r="P17" s="311">
        <v>53</v>
      </c>
      <c r="Q17" s="311">
        <v>46</v>
      </c>
      <c r="R17" s="311">
        <v>99</v>
      </c>
    </row>
    <row r="18" spans="1:18" ht="19.350000000000001" customHeight="1" thickBot="1" x14ac:dyDescent="0.3">
      <c r="A18" s="312" t="s">
        <v>132</v>
      </c>
      <c r="B18" s="312">
        <v>752897</v>
      </c>
      <c r="C18" s="312" t="s">
        <v>713</v>
      </c>
      <c r="D18" s="313">
        <v>1</v>
      </c>
      <c r="E18" s="313">
        <v>8</v>
      </c>
      <c r="F18" s="313">
        <v>5</v>
      </c>
      <c r="G18" s="313">
        <v>10</v>
      </c>
      <c r="H18" s="313">
        <v>7</v>
      </c>
      <c r="I18" s="313">
        <v>7</v>
      </c>
      <c r="J18" s="313">
        <v>43</v>
      </c>
      <c r="K18" s="313">
        <v>46</v>
      </c>
      <c r="L18" s="313">
        <v>45</v>
      </c>
      <c r="M18" s="313">
        <v>50</v>
      </c>
      <c r="N18" s="313">
        <v>6</v>
      </c>
      <c r="O18" s="313">
        <v>4</v>
      </c>
      <c r="P18" s="313">
        <v>101</v>
      </c>
      <c r="Q18" s="313">
        <v>107</v>
      </c>
      <c r="R18" s="313">
        <v>208</v>
      </c>
    </row>
    <row r="19" spans="1:18" ht="19.350000000000001" customHeight="1" thickBot="1" x14ac:dyDescent="0.3">
      <c r="A19" s="1310" t="s">
        <v>714</v>
      </c>
      <c r="B19" s="1311"/>
      <c r="C19" s="1312"/>
      <c r="D19" s="316">
        <v>16</v>
      </c>
      <c r="E19" s="316">
        <v>116</v>
      </c>
      <c r="F19" s="316">
        <v>88</v>
      </c>
      <c r="G19" s="316">
        <v>139</v>
      </c>
      <c r="H19" s="316">
        <v>75</v>
      </c>
      <c r="I19" s="316">
        <v>62</v>
      </c>
      <c r="J19" s="316">
        <v>472</v>
      </c>
      <c r="K19" s="316">
        <v>417</v>
      </c>
      <c r="L19" s="316">
        <v>646</v>
      </c>
      <c r="M19" s="316">
        <v>608</v>
      </c>
      <c r="N19" s="316">
        <v>39</v>
      </c>
      <c r="O19" s="316">
        <v>31</v>
      </c>
      <c r="P19" s="316">
        <v>1232</v>
      </c>
      <c r="Q19" s="316">
        <v>1118</v>
      </c>
      <c r="R19" s="317">
        <v>2350</v>
      </c>
    </row>
    <row r="20" spans="1:18" ht="19.350000000000001" customHeight="1" x14ac:dyDescent="0.25">
      <c r="A20" s="308" t="s">
        <v>132</v>
      </c>
      <c r="B20" s="308">
        <v>99959670</v>
      </c>
      <c r="C20" s="308" t="s">
        <v>715</v>
      </c>
      <c r="D20" s="309">
        <v>1</v>
      </c>
      <c r="E20" s="309">
        <v>5</v>
      </c>
      <c r="F20" s="309">
        <v>6</v>
      </c>
      <c r="G20" s="309">
        <v>5</v>
      </c>
      <c r="H20" s="309">
        <v>5</v>
      </c>
      <c r="I20" s="309">
        <v>8</v>
      </c>
      <c r="J20" s="309">
        <v>13</v>
      </c>
      <c r="K20" s="309">
        <v>9</v>
      </c>
      <c r="L20" s="309">
        <v>11</v>
      </c>
      <c r="M20" s="309">
        <v>12</v>
      </c>
      <c r="N20" s="309">
        <v>1</v>
      </c>
      <c r="O20" s="309"/>
      <c r="P20" s="309">
        <v>30</v>
      </c>
      <c r="Q20" s="309">
        <v>29</v>
      </c>
      <c r="R20" s="309">
        <v>59</v>
      </c>
    </row>
    <row r="21" spans="1:18" ht="19.350000000000001" customHeight="1" x14ac:dyDescent="0.25">
      <c r="A21" s="310" t="s">
        <v>132</v>
      </c>
      <c r="B21" s="310">
        <v>99960381</v>
      </c>
      <c r="C21" s="310" t="s">
        <v>716</v>
      </c>
      <c r="D21" s="311">
        <v>1</v>
      </c>
      <c r="E21" s="311">
        <v>2</v>
      </c>
      <c r="F21" s="311">
        <v>4</v>
      </c>
      <c r="G21" s="311">
        <v>3</v>
      </c>
      <c r="H21" s="311">
        <v>4</v>
      </c>
      <c r="I21" s="311">
        <v>2</v>
      </c>
      <c r="J21" s="311">
        <v>4</v>
      </c>
      <c r="K21" s="311">
        <v>3</v>
      </c>
      <c r="L21" s="311">
        <v>4</v>
      </c>
      <c r="M21" s="311">
        <v>4</v>
      </c>
      <c r="N21" s="311">
        <v>2</v>
      </c>
      <c r="O21" s="311"/>
      <c r="P21" s="311">
        <v>14</v>
      </c>
      <c r="Q21" s="311">
        <v>9</v>
      </c>
      <c r="R21" s="311">
        <v>23</v>
      </c>
    </row>
    <row r="22" spans="1:18" ht="19.350000000000001" customHeight="1" x14ac:dyDescent="0.25">
      <c r="A22" s="310" t="s">
        <v>132</v>
      </c>
      <c r="B22" s="310">
        <v>99947607</v>
      </c>
      <c r="C22" s="310" t="s">
        <v>717</v>
      </c>
      <c r="D22" s="311">
        <v>1</v>
      </c>
      <c r="E22" s="311">
        <v>4</v>
      </c>
      <c r="F22" s="311">
        <v>2</v>
      </c>
      <c r="G22" s="311">
        <v>5</v>
      </c>
      <c r="H22" s="311">
        <v>4</v>
      </c>
      <c r="I22" s="311">
        <v>7</v>
      </c>
      <c r="J22" s="311">
        <v>10</v>
      </c>
      <c r="K22" s="311">
        <v>9</v>
      </c>
      <c r="L22" s="311">
        <v>8</v>
      </c>
      <c r="M22" s="311">
        <v>11</v>
      </c>
      <c r="N22" s="311">
        <v>1</v>
      </c>
      <c r="O22" s="311">
        <v>1</v>
      </c>
      <c r="P22" s="311">
        <v>23</v>
      </c>
      <c r="Q22" s="311">
        <v>28</v>
      </c>
      <c r="R22" s="311">
        <v>51</v>
      </c>
    </row>
    <row r="23" spans="1:18" ht="19.350000000000001" customHeight="1" thickBot="1" x14ac:dyDescent="0.3">
      <c r="A23" s="312" t="s">
        <v>132</v>
      </c>
      <c r="B23" s="312">
        <v>99970589</v>
      </c>
      <c r="C23" s="312" t="s">
        <v>718</v>
      </c>
      <c r="D23" s="313">
        <v>1</v>
      </c>
      <c r="E23" s="313">
        <v>2</v>
      </c>
      <c r="F23" s="313">
        <v>5</v>
      </c>
      <c r="G23" s="313">
        <v>2</v>
      </c>
      <c r="H23" s="313">
        <v>6</v>
      </c>
      <c r="I23" s="313">
        <v>2</v>
      </c>
      <c r="J23" s="313">
        <v>6</v>
      </c>
      <c r="K23" s="313">
        <v>6</v>
      </c>
      <c r="L23" s="313">
        <v>5</v>
      </c>
      <c r="M23" s="313">
        <v>9</v>
      </c>
      <c r="N23" s="313"/>
      <c r="O23" s="313">
        <v>2</v>
      </c>
      <c r="P23" s="313">
        <v>17</v>
      </c>
      <c r="Q23" s="313">
        <v>19</v>
      </c>
      <c r="R23" s="313">
        <v>36</v>
      </c>
    </row>
    <row r="24" spans="1:18" ht="19.350000000000001" customHeight="1" thickBot="1" x14ac:dyDescent="0.3">
      <c r="A24" s="1310" t="s">
        <v>719</v>
      </c>
      <c r="B24" s="1311"/>
      <c r="C24" s="1312"/>
      <c r="D24" s="316">
        <v>4</v>
      </c>
      <c r="E24" s="316">
        <v>13</v>
      </c>
      <c r="F24" s="316">
        <v>17</v>
      </c>
      <c r="G24" s="316">
        <v>15</v>
      </c>
      <c r="H24" s="316">
        <v>19</v>
      </c>
      <c r="I24" s="316">
        <v>19</v>
      </c>
      <c r="J24" s="316">
        <v>33</v>
      </c>
      <c r="K24" s="316">
        <v>27</v>
      </c>
      <c r="L24" s="316">
        <v>28</v>
      </c>
      <c r="M24" s="316">
        <v>36</v>
      </c>
      <c r="N24" s="316">
        <v>4</v>
      </c>
      <c r="O24" s="316">
        <v>3</v>
      </c>
      <c r="P24" s="316">
        <v>84</v>
      </c>
      <c r="Q24" s="316">
        <v>85</v>
      </c>
      <c r="R24" s="317">
        <v>169</v>
      </c>
    </row>
    <row r="25" spans="1:18" ht="19.350000000000001" customHeight="1" thickBot="1" x14ac:dyDescent="0.3">
      <c r="A25" s="318" t="s">
        <v>720</v>
      </c>
      <c r="B25" s="319"/>
      <c r="C25" s="319"/>
      <c r="D25" s="316">
        <v>20</v>
      </c>
      <c r="E25" s="316">
        <v>129</v>
      </c>
      <c r="F25" s="316">
        <v>105</v>
      </c>
      <c r="G25" s="316">
        <v>154</v>
      </c>
      <c r="H25" s="316">
        <v>94</v>
      </c>
      <c r="I25" s="316">
        <v>81</v>
      </c>
      <c r="J25" s="316">
        <v>505</v>
      </c>
      <c r="K25" s="316">
        <v>444</v>
      </c>
      <c r="L25" s="316">
        <v>674</v>
      </c>
      <c r="M25" s="316">
        <v>644</v>
      </c>
      <c r="N25" s="316">
        <v>43</v>
      </c>
      <c r="O25" s="316">
        <v>34</v>
      </c>
      <c r="P25" s="316">
        <v>1316</v>
      </c>
      <c r="Q25" s="316">
        <v>1203</v>
      </c>
      <c r="R25" s="317">
        <v>2519</v>
      </c>
    </row>
    <row r="26" spans="1:18" ht="19.350000000000001" customHeight="1" thickBot="1" x14ac:dyDescent="0.3">
      <c r="A26" s="314" t="s">
        <v>1</v>
      </c>
      <c r="B26" s="314">
        <v>973665</v>
      </c>
      <c r="C26" s="314" t="s">
        <v>721</v>
      </c>
      <c r="D26" s="315">
        <v>1</v>
      </c>
      <c r="E26" s="315">
        <v>4</v>
      </c>
      <c r="F26" s="315">
        <v>4</v>
      </c>
      <c r="G26" s="315">
        <v>4</v>
      </c>
      <c r="H26" s="315">
        <v>10</v>
      </c>
      <c r="I26" s="315">
        <v>7</v>
      </c>
      <c r="J26" s="315">
        <v>14</v>
      </c>
      <c r="K26" s="315">
        <v>10</v>
      </c>
      <c r="L26" s="315">
        <v>13</v>
      </c>
      <c r="M26" s="315">
        <v>8</v>
      </c>
      <c r="N26" s="315"/>
      <c r="O26" s="315">
        <v>1</v>
      </c>
      <c r="P26" s="315">
        <v>37</v>
      </c>
      <c r="Q26" s="315">
        <v>26</v>
      </c>
      <c r="R26" s="315">
        <v>63</v>
      </c>
    </row>
    <row r="27" spans="1:18" ht="19.350000000000001" customHeight="1" thickBot="1" x14ac:dyDescent="0.3">
      <c r="A27" s="1310" t="s">
        <v>722</v>
      </c>
      <c r="B27" s="1311"/>
      <c r="C27" s="1312"/>
      <c r="D27" s="316">
        <v>1</v>
      </c>
      <c r="E27" s="316">
        <v>4</v>
      </c>
      <c r="F27" s="316">
        <v>4</v>
      </c>
      <c r="G27" s="316">
        <v>4</v>
      </c>
      <c r="H27" s="316">
        <v>10</v>
      </c>
      <c r="I27" s="316">
        <v>7</v>
      </c>
      <c r="J27" s="316">
        <v>14</v>
      </c>
      <c r="K27" s="316">
        <v>10</v>
      </c>
      <c r="L27" s="316">
        <v>13</v>
      </c>
      <c r="M27" s="316">
        <v>8</v>
      </c>
      <c r="N27" s="316"/>
      <c r="O27" s="316">
        <v>1</v>
      </c>
      <c r="P27" s="316">
        <v>37</v>
      </c>
      <c r="Q27" s="316">
        <v>26</v>
      </c>
      <c r="R27" s="317">
        <v>63</v>
      </c>
    </row>
    <row r="28" spans="1:18" ht="19.350000000000001" customHeight="1" thickBot="1" x14ac:dyDescent="0.3">
      <c r="A28" s="314" t="s">
        <v>23</v>
      </c>
      <c r="B28" s="314">
        <v>964846</v>
      </c>
      <c r="C28" s="314" t="s">
        <v>723</v>
      </c>
      <c r="D28" s="315">
        <v>1</v>
      </c>
      <c r="E28" s="315">
        <v>4</v>
      </c>
      <c r="F28" s="315">
        <v>5</v>
      </c>
      <c r="G28" s="315">
        <v>4</v>
      </c>
      <c r="H28" s="315"/>
      <c r="I28" s="315">
        <v>2</v>
      </c>
      <c r="J28" s="315">
        <v>20</v>
      </c>
      <c r="K28" s="315">
        <v>19</v>
      </c>
      <c r="L28" s="315">
        <v>25</v>
      </c>
      <c r="M28" s="315">
        <v>38</v>
      </c>
      <c r="N28" s="315"/>
      <c r="O28" s="315">
        <v>2</v>
      </c>
      <c r="P28" s="315">
        <v>45</v>
      </c>
      <c r="Q28" s="315">
        <v>61</v>
      </c>
      <c r="R28" s="315">
        <v>106</v>
      </c>
    </row>
    <row r="29" spans="1:18" ht="19.350000000000001" customHeight="1" thickBot="1" x14ac:dyDescent="0.3">
      <c r="A29" s="1310" t="s">
        <v>724</v>
      </c>
      <c r="B29" s="1311"/>
      <c r="C29" s="1312"/>
      <c r="D29" s="316">
        <v>1</v>
      </c>
      <c r="E29" s="316">
        <v>4</v>
      </c>
      <c r="F29" s="316">
        <v>5</v>
      </c>
      <c r="G29" s="316">
        <v>4</v>
      </c>
      <c r="H29" s="316">
        <v>0</v>
      </c>
      <c r="I29" s="316">
        <v>2</v>
      </c>
      <c r="J29" s="316">
        <v>20</v>
      </c>
      <c r="K29" s="316">
        <v>19</v>
      </c>
      <c r="L29" s="316">
        <v>25</v>
      </c>
      <c r="M29" s="316">
        <v>38</v>
      </c>
      <c r="N29" s="316"/>
      <c r="O29" s="316">
        <v>2</v>
      </c>
      <c r="P29" s="316">
        <v>45</v>
      </c>
      <c r="Q29" s="316">
        <v>61</v>
      </c>
      <c r="R29" s="317">
        <v>106</v>
      </c>
    </row>
    <row r="30" spans="1:18" ht="19.350000000000001" customHeight="1" thickBot="1" x14ac:dyDescent="0.3">
      <c r="A30" s="314" t="s">
        <v>80</v>
      </c>
      <c r="B30" s="314">
        <v>750563</v>
      </c>
      <c r="C30" s="314" t="s">
        <v>725</v>
      </c>
      <c r="D30" s="315">
        <v>1</v>
      </c>
      <c r="E30" s="315">
        <v>3</v>
      </c>
      <c r="F30" s="315">
        <v>3</v>
      </c>
      <c r="G30" s="315">
        <v>2</v>
      </c>
      <c r="H30" s="315">
        <v>1</v>
      </c>
      <c r="I30" s="315">
        <v>1</v>
      </c>
      <c r="J30" s="315">
        <v>7</v>
      </c>
      <c r="K30" s="315">
        <v>15</v>
      </c>
      <c r="L30" s="315">
        <v>13</v>
      </c>
      <c r="M30" s="315">
        <v>9</v>
      </c>
      <c r="N30" s="315"/>
      <c r="O30" s="315"/>
      <c r="P30" s="315">
        <v>21</v>
      </c>
      <c r="Q30" s="315">
        <v>25</v>
      </c>
      <c r="R30" s="315">
        <v>46</v>
      </c>
    </row>
    <row r="31" spans="1:18" ht="19.350000000000001" customHeight="1" thickBot="1" x14ac:dyDescent="0.3">
      <c r="A31" s="1310" t="s">
        <v>726</v>
      </c>
      <c r="B31" s="1311"/>
      <c r="C31" s="1312"/>
      <c r="D31" s="316">
        <v>1</v>
      </c>
      <c r="E31" s="316">
        <v>3</v>
      </c>
      <c r="F31" s="316">
        <v>3</v>
      </c>
      <c r="G31" s="316">
        <v>2</v>
      </c>
      <c r="H31" s="316">
        <v>1</v>
      </c>
      <c r="I31" s="316">
        <v>1</v>
      </c>
      <c r="J31" s="316">
        <v>7</v>
      </c>
      <c r="K31" s="316">
        <v>15</v>
      </c>
      <c r="L31" s="316">
        <v>13</v>
      </c>
      <c r="M31" s="316">
        <v>9</v>
      </c>
      <c r="N31" s="316"/>
      <c r="O31" s="316"/>
      <c r="P31" s="316">
        <v>21</v>
      </c>
      <c r="Q31" s="316">
        <v>25</v>
      </c>
      <c r="R31" s="317">
        <v>46</v>
      </c>
    </row>
    <row r="32" spans="1:18" ht="19.350000000000001" customHeight="1" thickBot="1" x14ac:dyDescent="0.3">
      <c r="A32" s="314" t="s">
        <v>113</v>
      </c>
      <c r="B32" s="314">
        <v>750564</v>
      </c>
      <c r="C32" s="314" t="s">
        <v>727</v>
      </c>
      <c r="D32" s="309">
        <v>1</v>
      </c>
      <c r="E32" s="309">
        <v>2</v>
      </c>
      <c r="F32" s="309">
        <v>4</v>
      </c>
      <c r="G32" s="309">
        <v>2</v>
      </c>
      <c r="H32" s="309">
        <v>1</v>
      </c>
      <c r="I32" s="309">
        <v>2</v>
      </c>
      <c r="J32" s="309">
        <v>7</v>
      </c>
      <c r="K32" s="309">
        <v>4</v>
      </c>
      <c r="L32" s="309">
        <v>7</v>
      </c>
      <c r="M32" s="309">
        <v>5</v>
      </c>
      <c r="N32" s="309"/>
      <c r="O32" s="309">
        <v>1</v>
      </c>
      <c r="P32" s="309">
        <v>15</v>
      </c>
      <c r="Q32" s="309">
        <v>12</v>
      </c>
      <c r="R32" s="309">
        <v>27</v>
      </c>
    </row>
    <row r="33" spans="1:18" ht="19.350000000000001" customHeight="1" thickBot="1" x14ac:dyDescent="0.3">
      <c r="A33" s="1310" t="s">
        <v>728</v>
      </c>
      <c r="B33" s="1311"/>
      <c r="C33" s="1314"/>
      <c r="D33" s="320">
        <v>1</v>
      </c>
      <c r="E33" s="321">
        <v>2</v>
      </c>
      <c r="F33" s="321">
        <v>4</v>
      </c>
      <c r="G33" s="321">
        <v>2</v>
      </c>
      <c r="H33" s="321">
        <v>1</v>
      </c>
      <c r="I33" s="321">
        <v>2</v>
      </c>
      <c r="J33" s="321">
        <v>7</v>
      </c>
      <c r="K33" s="321">
        <v>4</v>
      </c>
      <c r="L33" s="321">
        <v>7</v>
      </c>
      <c r="M33" s="321">
        <v>5</v>
      </c>
      <c r="N33" s="321"/>
      <c r="O33" s="321">
        <v>1</v>
      </c>
      <c r="P33" s="321">
        <v>15</v>
      </c>
      <c r="Q33" s="321">
        <v>12</v>
      </c>
      <c r="R33" s="321">
        <v>27</v>
      </c>
    </row>
    <row r="34" spans="1:18" ht="19.350000000000001" customHeight="1" thickBot="1" x14ac:dyDescent="0.3">
      <c r="A34" s="314" t="s">
        <v>349</v>
      </c>
      <c r="B34" s="314">
        <v>963674</v>
      </c>
      <c r="C34" s="314" t="s">
        <v>729</v>
      </c>
      <c r="D34" s="313">
        <v>1</v>
      </c>
      <c r="E34" s="313">
        <v>7</v>
      </c>
      <c r="F34" s="313">
        <v>5</v>
      </c>
      <c r="G34" s="313">
        <v>8</v>
      </c>
      <c r="H34" s="313">
        <v>9</v>
      </c>
      <c r="I34" s="313">
        <v>5</v>
      </c>
      <c r="J34" s="313">
        <v>22</v>
      </c>
      <c r="K34" s="313">
        <v>15</v>
      </c>
      <c r="L34" s="313">
        <v>27</v>
      </c>
      <c r="M34" s="313">
        <v>24</v>
      </c>
      <c r="N34" s="313">
        <v>4</v>
      </c>
      <c r="O34" s="313"/>
      <c r="P34" s="313">
        <v>62</v>
      </c>
      <c r="Q34" s="313">
        <v>44</v>
      </c>
      <c r="R34" s="313">
        <v>106</v>
      </c>
    </row>
    <row r="35" spans="1:18" ht="19.350000000000001" customHeight="1" thickBot="1" x14ac:dyDescent="0.3">
      <c r="A35" s="1310" t="s">
        <v>730</v>
      </c>
      <c r="B35" s="1311"/>
      <c r="C35" s="1314"/>
      <c r="D35" s="322">
        <v>1</v>
      </c>
      <c r="E35" s="323">
        <v>7</v>
      </c>
      <c r="F35" s="323">
        <v>5</v>
      </c>
      <c r="G35" s="323">
        <v>8</v>
      </c>
      <c r="H35" s="323">
        <v>9</v>
      </c>
      <c r="I35" s="323">
        <v>5</v>
      </c>
      <c r="J35" s="323">
        <v>22</v>
      </c>
      <c r="K35" s="323">
        <v>15</v>
      </c>
      <c r="L35" s="323">
        <v>27</v>
      </c>
      <c r="M35" s="323">
        <v>24</v>
      </c>
      <c r="N35" s="323">
        <v>4</v>
      </c>
      <c r="O35" s="323"/>
      <c r="P35" s="323">
        <v>62</v>
      </c>
      <c r="Q35" s="323">
        <v>44</v>
      </c>
      <c r="R35" s="324">
        <v>106</v>
      </c>
    </row>
    <row r="36" spans="1:18" ht="19.350000000000001" customHeight="1" thickBot="1" x14ac:dyDescent="0.3">
      <c r="A36" s="314" t="s">
        <v>349</v>
      </c>
      <c r="B36" s="314">
        <v>99974632</v>
      </c>
      <c r="C36" s="314" t="s">
        <v>731</v>
      </c>
      <c r="D36" s="315">
        <v>1</v>
      </c>
      <c r="E36" s="315">
        <v>2</v>
      </c>
      <c r="F36" s="315">
        <v>6</v>
      </c>
      <c r="G36" s="315">
        <v>2</v>
      </c>
      <c r="H36" s="315">
        <v>5</v>
      </c>
      <c r="I36" s="315">
        <v>3</v>
      </c>
      <c r="J36" s="315">
        <v>5</v>
      </c>
      <c r="K36" s="315">
        <v>3</v>
      </c>
      <c r="L36" s="315">
        <v>5</v>
      </c>
      <c r="M36" s="315">
        <v>4</v>
      </c>
      <c r="N36" s="315"/>
      <c r="O36" s="315"/>
      <c r="P36" s="315">
        <v>15</v>
      </c>
      <c r="Q36" s="315">
        <v>10</v>
      </c>
      <c r="R36" s="315">
        <v>25</v>
      </c>
    </row>
    <row r="37" spans="1:18" ht="19.350000000000001" customHeight="1" thickBot="1" x14ac:dyDescent="0.3">
      <c r="A37" s="1310" t="s">
        <v>732</v>
      </c>
      <c r="B37" s="1311"/>
      <c r="C37" s="1312"/>
      <c r="D37" s="316">
        <v>1</v>
      </c>
      <c r="E37" s="316">
        <v>2</v>
      </c>
      <c r="F37" s="316">
        <v>6</v>
      </c>
      <c r="G37" s="316">
        <v>2</v>
      </c>
      <c r="H37" s="316">
        <v>5</v>
      </c>
      <c r="I37" s="316">
        <v>3</v>
      </c>
      <c r="J37" s="316">
        <v>5</v>
      </c>
      <c r="K37" s="316">
        <v>3</v>
      </c>
      <c r="L37" s="316">
        <v>5</v>
      </c>
      <c r="M37" s="316">
        <v>4</v>
      </c>
      <c r="N37" s="316"/>
      <c r="O37" s="316"/>
      <c r="P37" s="316">
        <v>15</v>
      </c>
      <c r="Q37" s="316">
        <v>10</v>
      </c>
      <c r="R37" s="317">
        <v>25</v>
      </c>
    </row>
    <row r="38" spans="1:18" ht="19.350000000000001" customHeight="1" thickBot="1" x14ac:dyDescent="0.3">
      <c r="A38" s="1310" t="s">
        <v>733</v>
      </c>
      <c r="B38" s="1311"/>
      <c r="C38" s="1314"/>
      <c r="D38" s="325">
        <v>2</v>
      </c>
      <c r="E38" s="316">
        <v>9</v>
      </c>
      <c r="F38" s="316">
        <v>11</v>
      </c>
      <c r="G38" s="316">
        <v>10</v>
      </c>
      <c r="H38" s="316">
        <v>14</v>
      </c>
      <c r="I38" s="316">
        <v>8</v>
      </c>
      <c r="J38" s="316">
        <v>27</v>
      </c>
      <c r="K38" s="316">
        <v>18</v>
      </c>
      <c r="L38" s="316">
        <v>32</v>
      </c>
      <c r="M38" s="316">
        <v>28</v>
      </c>
      <c r="N38" s="316">
        <v>4</v>
      </c>
      <c r="O38" s="316"/>
      <c r="P38" s="316">
        <v>77</v>
      </c>
      <c r="Q38" s="316">
        <v>54</v>
      </c>
      <c r="R38" s="317">
        <v>131</v>
      </c>
    </row>
    <row r="39" spans="1:18" ht="19.350000000000001" customHeight="1" thickBot="1" x14ac:dyDescent="0.3">
      <c r="A39" s="314" t="s">
        <v>393</v>
      </c>
      <c r="B39" s="314">
        <v>966119</v>
      </c>
      <c r="C39" s="314" t="s">
        <v>734</v>
      </c>
      <c r="D39" s="315">
        <v>1</v>
      </c>
      <c r="E39" s="315">
        <v>3</v>
      </c>
      <c r="F39" s="315">
        <v>5</v>
      </c>
      <c r="G39" s="315">
        <v>2</v>
      </c>
      <c r="H39" s="315">
        <v>1</v>
      </c>
      <c r="I39" s="315">
        <v>1</v>
      </c>
      <c r="J39" s="315">
        <v>4</v>
      </c>
      <c r="K39" s="315">
        <v>6</v>
      </c>
      <c r="L39" s="315">
        <v>11</v>
      </c>
      <c r="M39" s="315">
        <v>8</v>
      </c>
      <c r="N39" s="315"/>
      <c r="O39" s="315"/>
      <c r="P39" s="315">
        <v>16</v>
      </c>
      <c r="Q39" s="315">
        <v>15</v>
      </c>
      <c r="R39" s="315">
        <v>31</v>
      </c>
    </row>
    <row r="40" spans="1:18" ht="19.350000000000001" customHeight="1" thickBot="1" x14ac:dyDescent="0.3">
      <c r="A40" s="1310" t="s">
        <v>735</v>
      </c>
      <c r="B40" s="1311"/>
      <c r="C40" s="1314"/>
      <c r="D40" s="326">
        <v>1</v>
      </c>
      <c r="E40" s="323">
        <v>3</v>
      </c>
      <c r="F40" s="323">
        <v>5</v>
      </c>
      <c r="G40" s="323">
        <v>2</v>
      </c>
      <c r="H40" s="323">
        <v>1</v>
      </c>
      <c r="I40" s="323">
        <v>1</v>
      </c>
      <c r="J40" s="323">
        <v>4</v>
      </c>
      <c r="K40" s="323">
        <v>6</v>
      </c>
      <c r="L40" s="323">
        <v>11</v>
      </c>
      <c r="M40" s="323">
        <v>8</v>
      </c>
      <c r="N40" s="323"/>
      <c r="O40" s="323"/>
      <c r="P40" s="323">
        <v>16</v>
      </c>
      <c r="Q40" s="323">
        <v>15</v>
      </c>
      <c r="R40" s="324">
        <v>31</v>
      </c>
    </row>
    <row r="41" spans="1:18" ht="19.350000000000001" customHeight="1" thickBot="1" x14ac:dyDescent="0.3">
      <c r="A41" s="314" t="s">
        <v>398</v>
      </c>
      <c r="B41" s="314">
        <v>764490</v>
      </c>
      <c r="C41" s="314" t="s">
        <v>736</v>
      </c>
      <c r="D41" s="315">
        <v>1</v>
      </c>
      <c r="E41" s="315">
        <v>3</v>
      </c>
      <c r="F41" s="315">
        <v>4</v>
      </c>
      <c r="G41" s="315">
        <v>4</v>
      </c>
      <c r="H41" s="315"/>
      <c r="I41" s="315">
        <v>4</v>
      </c>
      <c r="J41" s="315">
        <v>16</v>
      </c>
      <c r="K41" s="315">
        <v>10</v>
      </c>
      <c r="L41" s="315">
        <v>10</v>
      </c>
      <c r="M41" s="315">
        <v>13</v>
      </c>
      <c r="N41" s="315"/>
      <c r="O41" s="315"/>
      <c r="P41" s="315">
        <v>26</v>
      </c>
      <c r="Q41" s="315">
        <v>27</v>
      </c>
      <c r="R41" s="315">
        <v>53</v>
      </c>
    </row>
    <row r="42" spans="1:18" ht="19.350000000000001" customHeight="1" thickBot="1" x14ac:dyDescent="0.3">
      <c r="A42" s="1310" t="s">
        <v>737</v>
      </c>
      <c r="B42" s="1311"/>
      <c r="C42" s="1312"/>
      <c r="D42" s="316">
        <v>1</v>
      </c>
      <c r="E42" s="316">
        <v>3</v>
      </c>
      <c r="F42" s="316">
        <v>4</v>
      </c>
      <c r="G42" s="316">
        <v>4</v>
      </c>
      <c r="H42" s="316">
        <v>0</v>
      </c>
      <c r="I42" s="316">
        <v>4</v>
      </c>
      <c r="J42" s="316">
        <v>16</v>
      </c>
      <c r="K42" s="316">
        <v>10</v>
      </c>
      <c r="L42" s="316">
        <v>10</v>
      </c>
      <c r="M42" s="316">
        <v>13</v>
      </c>
      <c r="N42" s="316"/>
      <c r="O42" s="316"/>
      <c r="P42" s="316">
        <v>26</v>
      </c>
      <c r="Q42" s="316">
        <v>27</v>
      </c>
      <c r="R42" s="317">
        <v>53</v>
      </c>
    </row>
    <row r="43" spans="1:18" ht="19.350000000000001" customHeight="1" thickBot="1" x14ac:dyDescent="0.3">
      <c r="A43" s="1310" t="s">
        <v>738</v>
      </c>
      <c r="B43" s="1311"/>
      <c r="C43" s="1312"/>
      <c r="D43" s="316">
        <v>23</v>
      </c>
      <c r="E43" s="316">
        <v>142</v>
      </c>
      <c r="F43" s="316">
        <v>118</v>
      </c>
      <c r="G43" s="316">
        <v>165</v>
      </c>
      <c r="H43" s="316">
        <v>97</v>
      </c>
      <c r="I43" s="316">
        <v>84</v>
      </c>
      <c r="J43" s="316">
        <v>562</v>
      </c>
      <c r="K43" s="316">
        <v>496</v>
      </c>
      <c r="L43" s="316">
        <v>752</v>
      </c>
      <c r="M43" s="316">
        <v>713</v>
      </c>
      <c r="N43" s="316">
        <v>43</v>
      </c>
      <c r="O43" s="316">
        <v>35</v>
      </c>
      <c r="P43" s="316">
        <v>1454</v>
      </c>
      <c r="Q43" s="316">
        <v>1328</v>
      </c>
      <c r="R43" s="317">
        <v>2782</v>
      </c>
    </row>
    <row r="44" spans="1:18" ht="19.350000000000001" customHeight="1" thickBot="1" x14ac:dyDescent="0.3">
      <c r="A44" s="1310" t="s">
        <v>739</v>
      </c>
      <c r="B44" s="1311"/>
      <c r="C44" s="1312"/>
      <c r="D44" s="316">
        <v>5</v>
      </c>
      <c r="E44" s="316">
        <v>15</v>
      </c>
      <c r="F44" s="316">
        <v>23</v>
      </c>
      <c r="G44" s="316">
        <v>17</v>
      </c>
      <c r="H44" s="316">
        <v>24</v>
      </c>
      <c r="I44" s="316">
        <v>22</v>
      </c>
      <c r="J44" s="316">
        <v>38</v>
      </c>
      <c r="K44" s="316">
        <v>30</v>
      </c>
      <c r="L44" s="316">
        <v>33</v>
      </c>
      <c r="M44" s="316">
        <v>40</v>
      </c>
      <c r="N44" s="316">
        <v>4</v>
      </c>
      <c r="O44" s="316">
        <v>3</v>
      </c>
      <c r="P44" s="316">
        <v>99</v>
      </c>
      <c r="Q44" s="316">
        <v>95</v>
      </c>
      <c r="R44" s="317">
        <v>194</v>
      </c>
    </row>
    <row r="45" spans="1:18" ht="19.350000000000001" customHeight="1" thickBot="1" x14ac:dyDescent="0.3">
      <c r="A45" s="1310" t="s">
        <v>740</v>
      </c>
      <c r="B45" s="1311"/>
      <c r="C45" s="1312"/>
      <c r="D45" s="316">
        <v>28</v>
      </c>
      <c r="E45" s="316">
        <v>157</v>
      </c>
      <c r="F45" s="316">
        <v>141</v>
      </c>
      <c r="G45" s="316">
        <v>182</v>
      </c>
      <c r="H45" s="316">
        <v>121</v>
      </c>
      <c r="I45" s="316">
        <v>106</v>
      </c>
      <c r="J45" s="316">
        <v>600</v>
      </c>
      <c r="K45" s="316">
        <v>526</v>
      </c>
      <c r="L45" s="316">
        <v>785</v>
      </c>
      <c r="M45" s="316">
        <v>753</v>
      </c>
      <c r="N45" s="316">
        <v>47</v>
      </c>
      <c r="O45" s="316">
        <v>38</v>
      </c>
      <c r="P45" s="316">
        <v>1553</v>
      </c>
      <c r="Q45" s="316">
        <v>1423</v>
      </c>
      <c r="R45" s="317">
        <v>2976</v>
      </c>
    </row>
    <row r="46" spans="1:18" ht="19.350000000000001" customHeight="1" x14ac:dyDescent="0.25">
      <c r="A46" s="308" t="s">
        <v>132</v>
      </c>
      <c r="B46" s="308">
        <v>705465</v>
      </c>
      <c r="C46" s="308" t="s">
        <v>252</v>
      </c>
      <c r="D46" s="309">
        <v>1</v>
      </c>
      <c r="E46" s="309">
        <v>2</v>
      </c>
      <c r="F46" s="309">
        <v>2</v>
      </c>
      <c r="G46" s="309">
        <v>2</v>
      </c>
      <c r="H46" s="309"/>
      <c r="I46" s="309"/>
      <c r="J46" s="309">
        <v>5</v>
      </c>
      <c r="K46" s="309">
        <v>4</v>
      </c>
      <c r="L46" s="309">
        <v>10</v>
      </c>
      <c r="M46" s="309">
        <v>11</v>
      </c>
      <c r="N46" s="309"/>
      <c r="O46" s="309">
        <v>2</v>
      </c>
      <c r="P46" s="309">
        <v>15</v>
      </c>
      <c r="Q46" s="309">
        <v>17</v>
      </c>
      <c r="R46" s="309">
        <v>32</v>
      </c>
    </row>
    <row r="47" spans="1:18" ht="19.350000000000001" customHeight="1" x14ac:dyDescent="0.25">
      <c r="A47" s="310" t="s">
        <v>132</v>
      </c>
      <c r="B47" s="310">
        <v>707825</v>
      </c>
      <c r="C47" s="310" t="s">
        <v>262</v>
      </c>
      <c r="D47" s="311">
        <v>1</v>
      </c>
      <c r="E47" s="311">
        <v>2</v>
      </c>
      <c r="F47" s="311">
        <v>2</v>
      </c>
      <c r="G47" s="311">
        <v>2</v>
      </c>
      <c r="H47" s="311"/>
      <c r="I47" s="311"/>
      <c r="J47" s="311">
        <v>6</v>
      </c>
      <c r="K47" s="311">
        <v>1</v>
      </c>
      <c r="L47" s="311">
        <v>17</v>
      </c>
      <c r="M47" s="311">
        <v>11</v>
      </c>
      <c r="N47" s="311">
        <v>1</v>
      </c>
      <c r="O47" s="311">
        <v>1</v>
      </c>
      <c r="P47" s="311">
        <v>24</v>
      </c>
      <c r="Q47" s="311">
        <v>13</v>
      </c>
      <c r="R47" s="311">
        <v>37</v>
      </c>
    </row>
    <row r="48" spans="1:18" ht="19.350000000000001" customHeight="1" x14ac:dyDescent="0.25">
      <c r="A48" s="310" t="s">
        <v>132</v>
      </c>
      <c r="B48" s="310">
        <v>709416</v>
      </c>
      <c r="C48" s="310" t="s">
        <v>264</v>
      </c>
      <c r="D48" s="311">
        <v>1</v>
      </c>
      <c r="E48" s="311">
        <v>3</v>
      </c>
      <c r="F48" s="311">
        <v>3</v>
      </c>
      <c r="G48" s="311">
        <v>3</v>
      </c>
      <c r="H48" s="311"/>
      <c r="I48" s="311"/>
      <c r="J48" s="311">
        <v>1</v>
      </c>
      <c r="K48" s="311">
        <v>1</v>
      </c>
      <c r="L48" s="311">
        <v>24</v>
      </c>
      <c r="M48" s="311">
        <v>17</v>
      </c>
      <c r="N48" s="311">
        <v>2</v>
      </c>
      <c r="O48" s="311">
        <v>3</v>
      </c>
      <c r="P48" s="311">
        <v>27</v>
      </c>
      <c r="Q48" s="311">
        <v>21</v>
      </c>
      <c r="R48" s="311">
        <v>48</v>
      </c>
    </row>
    <row r="49" spans="1:18" ht="19.350000000000001" customHeight="1" x14ac:dyDescent="0.25">
      <c r="A49" s="310" t="s">
        <v>132</v>
      </c>
      <c r="B49" s="310">
        <v>705462</v>
      </c>
      <c r="C49" s="310" t="s">
        <v>251</v>
      </c>
      <c r="D49" s="311">
        <v>1</v>
      </c>
      <c r="E49" s="311">
        <v>1</v>
      </c>
      <c r="F49" s="311">
        <v>1</v>
      </c>
      <c r="G49" s="311">
        <v>1</v>
      </c>
      <c r="H49" s="311"/>
      <c r="I49" s="311"/>
      <c r="J49" s="311"/>
      <c r="K49" s="311">
        <v>2</v>
      </c>
      <c r="L49" s="311">
        <v>9</v>
      </c>
      <c r="M49" s="311">
        <v>6</v>
      </c>
      <c r="N49" s="311"/>
      <c r="O49" s="311"/>
      <c r="P49" s="311">
        <v>9</v>
      </c>
      <c r="Q49" s="311">
        <v>8</v>
      </c>
      <c r="R49" s="311">
        <v>17</v>
      </c>
    </row>
    <row r="50" spans="1:18" ht="19.350000000000001" customHeight="1" x14ac:dyDescent="0.25">
      <c r="A50" s="310" t="s">
        <v>132</v>
      </c>
      <c r="B50" s="310">
        <v>703522</v>
      </c>
      <c r="C50" s="310" t="s">
        <v>88</v>
      </c>
      <c r="D50" s="311">
        <v>1</v>
      </c>
      <c r="E50" s="311">
        <v>2</v>
      </c>
      <c r="F50" s="311">
        <v>2</v>
      </c>
      <c r="G50" s="311">
        <v>2</v>
      </c>
      <c r="H50" s="311"/>
      <c r="I50" s="311">
        <v>1</v>
      </c>
      <c r="J50" s="311">
        <v>15</v>
      </c>
      <c r="K50" s="311">
        <v>21</v>
      </c>
      <c r="L50" s="311">
        <v>37</v>
      </c>
      <c r="M50" s="311">
        <v>22</v>
      </c>
      <c r="N50" s="311"/>
      <c r="O50" s="311"/>
      <c r="P50" s="311">
        <v>52</v>
      </c>
      <c r="Q50" s="311">
        <v>44</v>
      </c>
      <c r="R50" s="311">
        <v>96</v>
      </c>
    </row>
    <row r="51" spans="1:18" ht="19.350000000000001" customHeight="1" x14ac:dyDescent="0.25">
      <c r="A51" s="310" t="s">
        <v>132</v>
      </c>
      <c r="B51" s="310">
        <v>703484</v>
      </c>
      <c r="C51" s="310" t="s">
        <v>59</v>
      </c>
      <c r="D51" s="311">
        <v>1</v>
      </c>
      <c r="E51" s="311">
        <v>6</v>
      </c>
      <c r="F51" s="311">
        <v>3</v>
      </c>
      <c r="G51" s="311">
        <v>6</v>
      </c>
      <c r="H51" s="311"/>
      <c r="I51" s="311"/>
      <c r="J51" s="311">
        <v>6</v>
      </c>
      <c r="K51" s="311">
        <v>6</v>
      </c>
      <c r="L51" s="311">
        <v>60</v>
      </c>
      <c r="M51" s="311">
        <v>41</v>
      </c>
      <c r="N51" s="311">
        <v>6</v>
      </c>
      <c r="O51" s="311">
        <v>2</v>
      </c>
      <c r="P51" s="311">
        <v>72</v>
      </c>
      <c r="Q51" s="311">
        <v>49</v>
      </c>
      <c r="R51" s="311">
        <v>121</v>
      </c>
    </row>
    <row r="52" spans="1:18" ht="19.350000000000001" customHeight="1" x14ac:dyDescent="0.25">
      <c r="A52" s="310" t="s">
        <v>132</v>
      </c>
      <c r="B52" s="310">
        <v>703461</v>
      </c>
      <c r="C52" s="310" t="s">
        <v>184</v>
      </c>
      <c r="D52" s="311">
        <v>1</v>
      </c>
      <c r="E52" s="311">
        <v>6</v>
      </c>
      <c r="F52" s="311">
        <v>6</v>
      </c>
      <c r="G52" s="311">
        <v>6</v>
      </c>
      <c r="H52" s="311"/>
      <c r="I52" s="311"/>
      <c r="J52" s="311">
        <v>13</v>
      </c>
      <c r="K52" s="311">
        <v>12</v>
      </c>
      <c r="L52" s="311">
        <v>67</v>
      </c>
      <c r="M52" s="311">
        <v>49</v>
      </c>
      <c r="N52" s="311">
        <v>4</v>
      </c>
      <c r="O52" s="311">
        <v>5</v>
      </c>
      <c r="P52" s="311">
        <v>84</v>
      </c>
      <c r="Q52" s="311">
        <v>66</v>
      </c>
      <c r="R52" s="311">
        <v>150</v>
      </c>
    </row>
    <row r="53" spans="1:18" ht="19.350000000000001" customHeight="1" x14ac:dyDescent="0.25">
      <c r="A53" s="310" t="s">
        <v>132</v>
      </c>
      <c r="B53" s="310">
        <v>703395</v>
      </c>
      <c r="C53" s="310" t="s">
        <v>180</v>
      </c>
      <c r="D53" s="311">
        <v>1</v>
      </c>
      <c r="E53" s="311">
        <v>2</v>
      </c>
      <c r="F53" s="311">
        <v>2</v>
      </c>
      <c r="G53" s="311">
        <v>2</v>
      </c>
      <c r="H53" s="311"/>
      <c r="I53" s="311"/>
      <c r="J53" s="311">
        <v>5</v>
      </c>
      <c r="K53" s="311">
        <v>3</v>
      </c>
      <c r="L53" s="311">
        <v>10</v>
      </c>
      <c r="M53" s="311">
        <v>7</v>
      </c>
      <c r="N53" s="311">
        <v>1</v>
      </c>
      <c r="O53" s="311"/>
      <c r="P53" s="311">
        <v>16</v>
      </c>
      <c r="Q53" s="311">
        <v>10</v>
      </c>
      <c r="R53" s="311">
        <v>26</v>
      </c>
    </row>
    <row r="54" spans="1:18" ht="19.350000000000001" customHeight="1" x14ac:dyDescent="0.25">
      <c r="A54" s="310" t="s">
        <v>132</v>
      </c>
      <c r="B54" s="310">
        <v>703437</v>
      </c>
      <c r="C54" s="310" t="s">
        <v>182</v>
      </c>
      <c r="D54" s="311">
        <v>1</v>
      </c>
      <c r="E54" s="311">
        <v>1</v>
      </c>
      <c r="F54" s="311">
        <v>1</v>
      </c>
      <c r="G54" s="311">
        <v>1</v>
      </c>
      <c r="H54" s="311"/>
      <c r="I54" s="311"/>
      <c r="J54" s="311"/>
      <c r="K54" s="311">
        <v>2</v>
      </c>
      <c r="L54" s="311">
        <v>6</v>
      </c>
      <c r="M54" s="311">
        <v>6</v>
      </c>
      <c r="N54" s="311">
        <v>1</v>
      </c>
      <c r="O54" s="311"/>
      <c r="P54" s="311">
        <v>7</v>
      </c>
      <c r="Q54" s="311">
        <v>8</v>
      </c>
      <c r="R54" s="311">
        <v>15</v>
      </c>
    </row>
    <row r="55" spans="1:18" ht="19.350000000000001" customHeight="1" x14ac:dyDescent="0.25">
      <c r="A55" s="310" t="s">
        <v>132</v>
      </c>
      <c r="B55" s="310">
        <v>707493</v>
      </c>
      <c r="C55" s="310" t="s">
        <v>259</v>
      </c>
      <c r="D55" s="311">
        <v>1</v>
      </c>
      <c r="E55" s="311">
        <v>3</v>
      </c>
      <c r="F55" s="311">
        <v>2</v>
      </c>
      <c r="G55" s="311">
        <v>3</v>
      </c>
      <c r="H55" s="311"/>
      <c r="I55" s="311"/>
      <c r="J55" s="311">
        <v>9</v>
      </c>
      <c r="K55" s="311">
        <v>3</v>
      </c>
      <c r="L55" s="311">
        <v>16</v>
      </c>
      <c r="M55" s="311">
        <v>17</v>
      </c>
      <c r="N55" s="311">
        <v>1</v>
      </c>
      <c r="O55" s="311">
        <v>3</v>
      </c>
      <c r="P55" s="311">
        <v>26</v>
      </c>
      <c r="Q55" s="311">
        <v>23</v>
      </c>
      <c r="R55" s="311">
        <v>49</v>
      </c>
    </row>
    <row r="56" spans="1:18" ht="19.350000000000001" customHeight="1" x14ac:dyDescent="0.25">
      <c r="A56" s="310" t="s">
        <v>132</v>
      </c>
      <c r="B56" s="310">
        <v>705460</v>
      </c>
      <c r="C56" s="310" t="s">
        <v>250</v>
      </c>
      <c r="D56" s="311">
        <v>1</v>
      </c>
      <c r="E56" s="311">
        <v>1</v>
      </c>
      <c r="F56" s="311">
        <v>1</v>
      </c>
      <c r="G56" s="311">
        <v>1</v>
      </c>
      <c r="H56" s="311"/>
      <c r="I56" s="311"/>
      <c r="J56" s="311">
        <v>2</v>
      </c>
      <c r="K56" s="311"/>
      <c r="L56" s="311">
        <v>8</v>
      </c>
      <c r="M56" s="311">
        <v>9</v>
      </c>
      <c r="N56" s="311"/>
      <c r="O56" s="311"/>
      <c r="P56" s="311">
        <v>10</v>
      </c>
      <c r="Q56" s="311">
        <v>9</v>
      </c>
      <c r="R56" s="311">
        <v>19</v>
      </c>
    </row>
    <row r="57" spans="1:18" ht="19.350000000000001" customHeight="1" x14ac:dyDescent="0.25">
      <c r="A57" s="310" t="s">
        <v>132</v>
      </c>
      <c r="B57" s="310">
        <v>757671</v>
      </c>
      <c r="C57" s="310" t="s">
        <v>279</v>
      </c>
      <c r="D57" s="311">
        <v>1</v>
      </c>
      <c r="E57" s="311">
        <v>1</v>
      </c>
      <c r="F57" s="311">
        <v>1</v>
      </c>
      <c r="G57" s="311">
        <v>1</v>
      </c>
      <c r="H57" s="311">
        <v>1</v>
      </c>
      <c r="I57" s="311"/>
      <c r="J57" s="311">
        <v>4</v>
      </c>
      <c r="K57" s="311">
        <v>3</v>
      </c>
      <c r="L57" s="311">
        <v>3</v>
      </c>
      <c r="M57" s="311">
        <v>3</v>
      </c>
      <c r="N57" s="311"/>
      <c r="O57" s="311"/>
      <c r="P57" s="311">
        <v>8</v>
      </c>
      <c r="Q57" s="311">
        <v>6</v>
      </c>
      <c r="R57" s="311">
        <v>14</v>
      </c>
    </row>
    <row r="58" spans="1:18" ht="19.350000000000001" customHeight="1" x14ac:dyDescent="0.25">
      <c r="A58" s="310" t="s">
        <v>132</v>
      </c>
      <c r="B58" s="310">
        <v>703503</v>
      </c>
      <c r="C58" s="310" t="s">
        <v>189</v>
      </c>
      <c r="D58" s="311">
        <v>1</v>
      </c>
      <c r="E58" s="311">
        <v>4</v>
      </c>
      <c r="F58" s="311">
        <v>4</v>
      </c>
      <c r="G58" s="311">
        <v>4</v>
      </c>
      <c r="H58" s="311"/>
      <c r="I58" s="311"/>
      <c r="J58" s="311">
        <v>4</v>
      </c>
      <c r="K58" s="311">
        <v>4</v>
      </c>
      <c r="L58" s="311">
        <v>33</v>
      </c>
      <c r="M58" s="311">
        <v>47</v>
      </c>
      <c r="N58" s="311">
        <v>3</v>
      </c>
      <c r="O58" s="311">
        <v>2</v>
      </c>
      <c r="P58" s="311">
        <v>40</v>
      </c>
      <c r="Q58" s="311">
        <v>53</v>
      </c>
      <c r="R58" s="311">
        <v>93</v>
      </c>
    </row>
    <row r="59" spans="1:18" ht="19.350000000000001" customHeight="1" x14ac:dyDescent="0.25">
      <c r="A59" s="310" t="s">
        <v>132</v>
      </c>
      <c r="B59" s="310">
        <v>705471</v>
      </c>
      <c r="C59" s="310" t="s">
        <v>254</v>
      </c>
      <c r="D59" s="311">
        <v>1</v>
      </c>
      <c r="E59" s="311">
        <v>4</v>
      </c>
      <c r="F59" s="311">
        <v>2</v>
      </c>
      <c r="G59" s="311">
        <v>4</v>
      </c>
      <c r="H59" s="311"/>
      <c r="I59" s="311"/>
      <c r="J59" s="311">
        <v>6</v>
      </c>
      <c r="K59" s="311">
        <v>3</v>
      </c>
      <c r="L59" s="311">
        <v>34</v>
      </c>
      <c r="M59" s="311">
        <v>35</v>
      </c>
      <c r="N59" s="311">
        <v>3</v>
      </c>
      <c r="O59" s="311">
        <v>3</v>
      </c>
      <c r="P59" s="311">
        <v>43</v>
      </c>
      <c r="Q59" s="311">
        <v>41</v>
      </c>
      <c r="R59" s="311">
        <v>84</v>
      </c>
    </row>
    <row r="60" spans="1:18" ht="19.350000000000001" customHeight="1" x14ac:dyDescent="0.25">
      <c r="A60" s="310" t="s">
        <v>132</v>
      </c>
      <c r="B60" s="310">
        <v>703477</v>
      </c>
      <c r="C60" s="310" t="s">
        <v>186</v>
      </c>
      <c r="D60" s="311">
        <v>1</v>
      </c>
      <c r="E60" s="311">
        <v>1</v>
      </c>
      <c r="F60" s="311">
        <v>1</v>
      </c>
      <c r="G60" s="311">
        <v>1</v>
      </c>
      <c r="H60" s="311">
        <v>1</v>
      </c>
      <c r="I60" s="311"/>
      <c r="J60" s="311">
        <v>1</v>
      </c>
      <c r="K60" s="311">
        <v>2</v>
      </c>
      <c r="L60" s="311">
        <v>13</v>
      </c>
      <c r="M60" s="311">
        <v>3</v>
      </c>
      <c r="N60" s="311"/>
      <c r="O60" s="311"/>
      <c r="P60" s="311">
        <v>15</v>
      </c>
      <c r="Q60" s="311">
        <v>5</v>
      </c>
      <c r="R60" s="311">
        <v>20</v>
      </c>
    </row>
    <row r="61" spans="1:18" ht="19.350000000000001" customHeight="1" x14ac:dyDescent="0.25">
      <c r="A61" s="310" t="s">
        <v>132</v>
      </c>
      <c r="B61" s="310">
        <v>703386</v>
      </c>
      <c r="C61" s="310" t="s">
        <v>179</v>
      </c>
      <c r="D61" s="311">
        <v>1</v>
      </c>
      <c r="E61" s="311">
        <v>2</v>
      </c>
      <c r="F61" s="311">
        <v>2</v>
      </c>
      <c r="G61" s="311">
        <v>2</v>
      </c>
      <c r="H61" s="311"/>
      <c r="I61" s="311"/>
      <c r="J61" s="311">
        <v>2</v>
      </c>
      <c r="K61" s="311">
        <v>4</v>
      </c>
      <c r="L61" s="311">
        <v>23</v>
      </c>
      <c r="M61" s="311">
        <v>10</v>
      </c>
      <c r="N61" s="311">
        <v>1</v>
      </c>
      <c r="O61" s="311"/>
      <c r="P61" s="311">
        <v>26</v>
      </c>
      <c r="Q61" s="311">
        <v>14</v>
      </c>
      <c r="R61" s="311">
        <v>40</v>
      </c>
    </row>
    <row r="62" spans="1:18" ht="19.350000000000001" customHeight="1" x14ac:dyDescent="0.25">
      <c r="A62" s="310" t="s">
        <v>132</v>
      </c>
      <c r="B62" s="310">
        <v>707405</v>
      </c>
      <c r="C62" s="310" t="s">
        <v>257</v>
      </c>
      <c r="D62" s="311">
        <v>1</v>
      </c>
      <c r="E62" s="311">
        <v>1</v>
      </c>
      <c r="F62" s="311">
        <v>1</v>
      </c>
      <c r="G62" s="311">
        <v>1</v>
      </c>
      <c r="H62" s="311">
        <v>1</v>
      </c>
      <c r="I62" s="311"/>
      <c r="J62" s="311">
        <v>1</v>
      </c>
      <c r="K62" s="311">
        <v>3</v>
      </c>
      <c r="L62" s="311">
        <v>7</v>
      </c>
      <c r="M62" s="311">
        <v>4</v>
      </c>
      <c r="N62" s="311"/>
      <c r="O62" s="311"/>
      <c r="P62" s="311">
        <v>9</v>
      </c>
      <c r="Q62" s="311">
        <v>7</v>
      </c>
      <c r="R62" s="311">
        <v>16</v>
      </c>
    </row>
    <row r="63" spans="1:18" ht="19.350000000000001" customHeight="1" x14ac:dyDescent="0.25">
      <c r="A63" s="310" t="s">
        <v>132</v>
      </c>
      <c r="B63" s="310">
        <v>703471</v>
      </c>
      <c r="C63" s="310" t="s">
        <v>185</v>
      </c>
      <c r="D63" s="311">
        <v>1</v>
      </c>
      <c r="E63" s="311">
        <v>2</v>
      </c>
      <c r="F63" s="311">
        <v>2</v>
      </c>
      <c r="G63" s="311">
        <v>2</v>
      </c>
      <c r="H63" s="311"/>
      <c r="I63" s="311"/>
      <c r="J63" s="311">
        <v>2</v>
      </c>
      <c r="K63" s="311"/>
      <c r="L63" s="311">
        <v>18</v>
      </c>
      <c r="M63" s="311">
        <v>9</v>
      </c>
      <c r="N63" s="311"/>
      <c r="O63" s="311"/>
      <c r="P63" s="311">
        <v>20</v>
      </c>
      <c r="Q63" s="311">
        <v>9</v>
      </c>
      <c r="R63" s="311">
        <v>29</v>
      </c>
    </row>
    <row r="64" spans="1:18" ht="19.350000000000001" customHeight="1" x14ac:dyDescent="0.25">
      <c r="A64" s="310" t="s">
        <v>132</v>
      </c>
      <c r="B64" s="310">
        <v>757728</v>
      </c>
      <c r="C64" s="310" t="s">
        <v>280</v>
      </c>
      <c r="D64" s="311">
        <v>1</v>
      </c>
      <c r="E64" s="311">
        <v>2</v>
      </c>
      <c r="F64" s="311">
        <v>1</v>
      </c>
      <c r="G64" s="311">
        <v>2</v>
      </c>
      <c r="H64" s="311"/>
      <c r="I64" s="311"/>
      <c r="J64" s="311">
        <v>1</v>
      </c>
      <c r="K64" s="311"/>
      <c r="L64" s="311">
        <v>18</v>
      </c>
      <c r="M64" s="311">
        <v>25</v>
      </c>
      <c r="N64" s="311">
        <v>8</v>
      </c>
      <c r="O64" s="311">
        <v>4</v>
      </c>
      <c r="P64" s="311">
        <v>27</v>
      </c>
      <c r="Q64" s="311">
        <v>29</v>
      </c>
      <c r="R64" s="311">
        <v>56</v>
      </c>
    </row>
    <row r="65" spans="1:18" ht="19.350000000000001" customHeight="1" x14ac:dyDescent="0.25">
      <c r="A65" s="310" t="s">
        <v>132</v>
      </c>
      <c r="B65" s="310">
        <v>706110</v>
      </c>
      <c r="C65" s="310" t="s">
        <v>256</v>
      </c>
      <c r="D65" s="311">
        <v>1</v>
      </c>
      <c r="E65" s="311">
        <v>2</v>
      </c>
      <c r="F65" s="311">
        <v>1</v>
      </c>
      <c r="G65" s="311">
        <v>2</v>
      </c>
      <c r="H65" s="311"/>
      <c r="I65" s="311"/>
      <c r="J65" s="311">
        <v>1</v>
      </c>
      <c r="K65" s="311">
        <v>1</v>
      </c>
      <c r="L65" s="311">
        <v>17</v>
      </c>
      <c r="M65" s="311">
        <v>16</v>
      </c>
      <c r="N65" s="311">
        <v>1</v>
      </c>
      <c r="O65" s="311">
        <v>2</v>
      </c>
      <c r="P65" s="311">
        <v>19</v>
      </c>
      <c r="Q65" s="311">
        <v>19</v>
      </c>
      <c r="R65" s="311">
        <v>38</v>
      </c>
    </row>
    <row r="66" spans="1:18" ht="19.350000000000001" customHeight="1" x14ac:dyDescent="0.25">
      <c r="A66" s="310" t="s">
        <v>132</v>
      </c>
      <c r="B66" s="310">
        <v>707527</v>
      </c>
      <c r="C66" s="310" t="s">
        <v>260</v>
      </c>
      <c r="D66" s="311">
        <v>1</v>
      </c>
      <c r="E66" s="311">
        <v>2</v>
      </c>
      <c r="F66" s="311">
        <v>1</v>
      </c>
      <c r="G66" s="311">
        <v>2</v>
      </c>
      <c r="H66" s="311"/>
      <c r="I66" s="311"/>
      <c r="J66" s="311">
        <v>3</v>
      </c>
      <c r="K66" s="311">
        <v>2</v>
      </c>
      <c r="L66" s="311">
        <v>13</v>
      </c>
      <c r="M66" s="311">
        <v>8</v>
      </c>
      <c r="N66" s="311">
        <v>1</v>
      </c>
      <c r="O66" s="311">
        <v>1</v>
      </c>
      <c r="P66" s="311">
        <v>17</v>
      </c>
      <c r="Q66" s="311">
        <v>11</v>
      </c>
      <c r="R66" s="311">
        <v>28</v>
      </c>
    </row>
    <row r="67" spans="1:18" ht="19.350000000000001" customHeight="1" x14ac:dyDescent="0.25">
      <c r="A67" s="310" t="s">
        <v>132</v>
      </c>
      <c r="B67" s="310">
        <v>703271</v>
      </c>
      <c r="C67" s="310" t="s">
        <v>178</v>
      </c>
      <c r="D67" s="311">
        <v>1</v>
      </c>
      <c r="E67" s="311">
        <v>3</v>
      </c>
      <c r="F67" s="311">
        <v>2</v>
      </c>
      <c r="G67" s="311">
        <v>3</v>
      </c>
      <c r="H67" s="311"/>
      <c r="I67" s="311"/>
      <c r="J67" s="311">
        <v>3</v>
      </c>
      <c r="K67" s="311">
        <v>7</v>
      </c>
      <c r="L67" s="311">
        <v>32</v>
      </c>
      <c r="M67" s="311">
        <v>15</v>
      </c>
      <c r="N67" s="311">
        <v>1</v>
      </c>
      <c r="O67" s="311">
        <v>1</v>
      </c>
      <c r="P67" s="311">
        <v>36</v>
      </c>
      <c r="Q67" s="311">
        <v>23</v>
      </c>
      <c r="R67" s="311">
        <v>59</v>
      </c>
    </row>
    <row r="68" spans="1:18" ht="19.350000000000001" customHeight="1" x14ac:dyDescent="0.25">
      <c r="A68" s="310" t="s">
        <v>132</v>
      </c>
      <c r="B68" s="310">
        <v>703519</v>
      </c>
      <c r="C68" s="310" t="s">
        <v>190</v>
      </c>
      <c r="D68" s="311">
        <v>1</v>
      </c>
      <c r="E68" s="311">
        <v>4</v>
      </c>
      <c r="F68" s="311">
        <v>2</v>
      </c>
      <c r="G68" s="311">
        <v>4</v>
      </c>
      <c r="H68" s="311"/>
      <c r="I68" s="311"/>
      <c r="J68" s="311">
        <v>6</v>
      </c>
      <c r="K68" s="311">
        <v>12</v>
      </c>
      <c r="L68" s="311">
        <v>35</v>
      </c>
      <c r="M68" s="311">
        <v>28</v>
      </c>
      <c r="N68" s="311">
        <v>3</v>
      </c>
      <c r="O68" s="311">
        <v>3</v>
      </c>
      <c r="P68" s="311">
        <v>44</v>
      </c>
      <c r="Q68" s="311">
        <v>43</v>
      </c>
      <c r="R68" s="311">
        <v>87</v>
      </c>
    </row>
    <row r="69" spans="1:18" ht="19.350000000000001" customHeight="1" x14ac:dyDescent="0.25">
      <c r="A69" s="310" t="s">
        <v>132</v>
      </c>
      <c r="B69" s="310">
        <v>758866</v>
      </c>
      <c r="C69" s="310" t="s">
        <v>282</v>
      </c>
      <c r="D69" s="311">
        <v>1</v>
      </c>
      <c r="E69" s="311">
        <v>3</v>
      </c>
      <c r="F69" s="311">
        <v>3</v>
      </c>
      <c r="G69" s="311">
        <v>3</v>
      </c>
      <c r="H69" s="311"/>
      <c r="I69" s="311"/>
      <c r="J69" s="311">
        <v>2</v>
      </c>
      <c r="K69" s="311">
        <v>2</v>
      </c>
      <c r="L69" s="311">
        <v>22</v>
      </c>
      <c r="M69" s="311">
        <v>22</v>
      </c>
      <c r="N69" s="311">
        <v>1</v>
      </c>
      <c r="O69" s="311">
        <v>1</v>
      </c>
      <c r="P69" s="311">
        <v>25</v>
      </c>
      <c r="Q69" s="311">
        <v>25</v>
      </c>
      <c r="R69" s="311">
        <v>50</v>
      </c>
    </row>
    <row r="70" spans="1:18" ht="19.350000000000001" customHeight="1" x14ac:dyDescent="0.25">
      <c r="A70" s="310" t="s">
        <v>132</v>
      </c>
      <c r="B70" s="310">
        <v>703499</v>
      </c>
      <c r="C70" s="310" t="s">
        <v>188</v>
      </c>
      <c r="D70" s="311">
        <v>1</v>
      </c>
      <c r="E70" s="311">
        <v>4</v>
      </c>
      <c r="F70" s="311">
        <v>2</v>
      </c>
      <c r="G70" s="311">
        <v>4</v>
      </c>
      <c r="H70" s="311"/>
      <c r="I70" s="311"/>
      <c r="J70" s="311">
        <v>5</v>
      </c>
      <c r="K70" s="311">
        <v>3</v>
      </c>
      <c r="L70" s="311">
        <v>34</v>
      </c>
      <c r="M70" s="311">
        <v>34</v>
      </c>
      <c r="N70" s="311">
        <v>4</v>
      </c>
      <c r="O70" s="311">
        <v>11</v>
      </c>
      <c r="P70" s="311">
        <v>43</v>
      </c>
      <c r="Q70" s="311">
        <v>48</v>
      </c>
      <c r="R70" s="311">
        <v>91</v>
      </c>
    </row>
    <row r="71" spans="1:18" ht="19.350000000000001" customHeight="1" x14ac:dyDescent="0.25">
      <c r="A71" s="310" t="s">
        <v>132</v>
      </c>
      <c r="B71" s="310">
        <v>707479</v>
      </c>
      <c r="C71" s="310" t="s">
        <v>258</v>
      </c>
      <c r="D71" s="311">
        <v>1</v>
      </c>
      <c r="E71" s="311">
        <v>1</v>
      </c>
      <c r="F71" s="311">
        <v>1</v>
      </c>
      <c r="G71" s="311">
        <v>1</v>
      </c>
      <c r="H71" s="311"/>
      <c r="I71" s="311"/>
      <c r="J71" s="311">
        <v>5</v>
      </c>
      <c r="K71" s="311">
        <v>1</v>
      </c>
      <c r="L71" s="311">
        <v>10</v>
      </c>
      <c r="M71" s="311">
        <v>8</v>
      </c>
      <c r="N71" s="311"/>
      <c r="O71" s="311"/>
      <c r="P71" s="311">
        <v>15</v>
      </c>
      <c r="Q71" s="311">
        <v>9</v>
      </c>
      <c r="R71" s="311">
        <v>24</v>
      </c>
    </row>
    <row r="72" spans="1:18" ht="19.350000000000001" customHeight="1" x14ac:dyDescent="0.25">
      <c r="A72" s="310" t="s">
        <v>132</v>
      </c>
      <c r="B72" s="310">
        <v>703454</v>
      </c>
      <c r="C72" s="310" t="s">
        <v>183</v>
      </c>
      <c r="D72" s="311">
        <v>1</v>
      </c>
      <c r="E72" s="311">
        <v>1</v>
      </c>
      <c r="F72" s="311">
        <v>1</v>
      </c>
      <c r="G72" s="311">
        <v>1</v>
      </c>
      <c r="H72" s="311">
        <v>1</v>
      </c>
      <c r="I72" s="311"/>
      <c r="J72" s="311">
        <v>3</v>
      </c>
      <c r="K72" s="311">
        <v>1</v>
      </c>
      <c r="L72" s="311">
        <v>10</v>
      </c>
      <c r="M72" s="311">
        <v>6</v>
      </c>
      <c r="N72" s="311"/>
      <c r="O72" s="311"/>
      <c r="P72" s="311">
        <v>14</v>
      </c>
      <c r="Q72" s="311">
        <v>7</v>
      </c>
      <c r="R72" s="311">
        <v>21</v>
      </c>
    </row>
    <row r="73" spans="1:18" ht="19.350000000000001" customHeight="1" x14ac:dyDescent="0.25">
      <c r="A73" s="310" t="s">
        <v>132</v>
      </c>
      <c r="B73" s="310">
        <v>99957156</v>
      </c>
      <c r="C73" s="310" t="s">
        <v>418</v>
      </c>
      <c r="D73" s="311">
        <v>1</v>
      </c>
      <c r="E73" s="311">
        <v>6</v>
      </c>
      <c r="F73" s="311">
        <v>12</v>
      </c>
      <c r="G73" s="311">
        <v>6</v>
      </c>
      <c r="H73" s="311">
        <v>4</v>
      </c>
      <c r="I73" s="311">
        <v>5</v>
      </c>
      <c r="J73" s="311">
        <v>10</v>
      </c>
      <c r="K73" s="311">
        <v>16</v>
      </c>
      <c r="L73" s="311">
        <v>24</v>
      </c>
      <c r="M73" s="311">
        <v>18</v>
      </c>
      <c r="N73" s="311">
        <v>3</v>
      </c>
      <c r="O73" s="311">
        <v>3</v>
      </c>
      <c r="P73" s="311">
        <v>41</v>
      </c>
      <c r="Q73" s="311">
        <v>42</v>
      </c>
      <c r="R73" s="311">
        <v>83</v>
      </c>
    </row>
    <row r="74" spans="1:18" ht="19.350000000000001" customHeight="1" x14ac:dyDescent="0.25">
      <c r="A74" s="310" t="s">
        <v>132</v>
      </c>
      <c r="B74" s="310">
        <v>704096</v>
      </c>
      <c r="C74" s="846" t="s">
        <v>217</v>
      </c>
      <c r="D74" s="311">
        <v>1</v>
      </c>
      <c r="E74" s="311">
        <v>1</v>
      </c>
      <c r="F74" s="311">
        <v>1</v>
      </c>
      <c r="G74" s="311">
        <v>1</v>
      </c>
      <c r="H74" s="311"/>
      <c r="I74" s="311"/>
      <c r="J74" s="311">
        <v>1</v>
      </c>
      <c r="K74" s="311">
        <v>1</v>
      </c>
      <c r="L74" s="311">
        <v>3</v>
      </c>
      <c r="M74" s="311">
        <v>5</v>
      </c>
      <c r="N74" s="311"/>
      <c r="O74" s="311"/>
      <c r="P74" s="311">
        <v>4</v>
      </c>
      <c r="Q74" s="311">
        <v>6</v>
      </c>
      <c r="R74" s="311">
        <v>10</v>
      </c>
    </row>
    <row r="75" spans="1:18" ht="19.350000000000001" customHeight="1" x14ac:dyDescent="0.25">
      <c r="A75" s="310" t="s">
        <v>132</v>
      </c>
      <c r="B75" s="310">
        <v>709652</v>
      </c>
      <c r="C75" s="846" t="s">
        <v>277</v>
      </c>
      <c r="D75" s="311">
        <v>1</v>
      </c>
      <c r="E75" s="311">
        <v>1</v>
      </c>
      <c r="F75" s="311">
        <v>1</v>
      </c>
      <c r="G75" s="311">
        <v>1</v>
      </c>
      <c r="H75" s="311"/>
      <c r="I75" s="311"/>
      <c r="J75" s="311"/>
      <c r="K75" s="311"/>
      <c r="L75" s="311">
        <v>9</v>
      </c>
      <c r="M75" s="311">
        <v>2</v>
      </c>
      <c r="N75" s="311"/>
      <c r="O75" s="311">
        <v>1</v>
      </c>
      <c r="P75" s="311">
        <v>9</v>
      </c>
      <c r="Q75" s="311">
        <v>3</v>
      </c>
      <c r="R75" s="311">
        <v>12</v>
      </c>
    </row>
    <row r="76" spans="1:18" ht="19.350000000000001" customHeight="1" x14ac:dyDescent="0.25">
      <c r="A76" s="310" t="s">
        <v>132</v>
      </c>
      <c r="B76" s="310">
        <v>709597</v>
      </c>
      <c r="C76" s="846" t="s">
        <v>275</v>
      </c>
      <c r="D76" s="311">
        <v>1</v>
      </c>
      <c r="E76" s="311">
        <v>1</v>
      </c>
      <c r="F76" s="311">
        <v>1</v>
      </c>
      <c r="G76" s="311">
        <v>1</v>
      </c>
      <c r="H76" s="311">
        <v>1</v>
      </c>
      <c r="I76" s="311"/>
      <c r="J76" s="311"/>
      <c r="K76" s="311">
        <v>1</v>
      </c>
      <c r="L76" s="311">
        <v>7</v>
      </c>
      <c r="M76" s="311">
        <v>3</v>
      </c>
      <c r="N76" s="311"/>
      <c r="O76" s="311"/>
      <c r="P76" s="311">
        <v>8</v>
      </c>
      <c r="Q76" s="311">
        <v>4</v>
      </c>
      <c r="R76" s="311">
        <v>12</v>
      </c>
    </row>
    <row r="77" spans="1:18" ht="19.350000000000001" customHeight="1" x14ac:dyDescent="0.25">
      <c r="A77" s="310" t="s">
        <v>132</v>
      </c>
      <c r="B77" s="310">
        <v>703748</v>
      </c>
      <c r="C77" s="846" t="s">
        <v>197</v>
      </c>
      <c r="D77" s="311">
        <v>1</v>
      </c>
      <c r="E77" s="311">
        <v>1</v>
      </c>
      <c r="F77" s="311">
        <v>1</v>
      </c>
      <c r="G77" s="311">
        <v>1</v>
      </c>
      <c r="H77" s="311">
        <v>1</v>
      </c>
      <c r="I77" s="311"/>
      <c r="J77" s="311">
        <v>4</v>
      </c>
      <c r="K77" s="311">
        <v>2</v>
      </c>
      <c r="L77" s="311">
        <v>3</v>
      </c>
      <c r="M77" s="311">
        <v>2</v>
      </c>
      <c r="N77" s="311"/>
      <c r="O77" s="311"/>
      <c r="P77" s="311">
        <v>8</v>
      </c>
      <c r="Q77" s="311">
        <v>4</v>
      </c>
      <c r="R77" s="311">
        <v>12</v>
      </c>
    </row>
    <row r="78" spans="1:18" ht="19.350000000000001" customHeight="1" x14ac:dyDescent="0.25">
      <c r="A78" s="310" t="s">
        <v>132</v>
      </c>
      <c r="B78" s="310">
        <v>703760</v>
      </c>
      <c r="C78" s="846" t="s">
        <v>198</v>
      </c>
      <c r="D78" s="311">
        <v>1</v>
      </c>
      <c r="E78" s="311">
        <v>1</v>
      </c>
      <c r="F78" s="311">
        <v>1</v>
      </c>
      <c r="G78" s="311">
        <v>1</v>
      </c>
      <c r="H78" s="311"/>
      <c r="I78" s="311"/>
      <c r="J78" s="311">
        <v>4</v>
      </c>
      <c r="K78" s="311">
        <v>5</v>
      </c>
      <c r="L78" s="311">
        <v>7</v>
      </c>
      <c r="M78" s="311">
        <v>4</v>
      </c>
      <c r="N78" s="311"/>
      <c r="O78" s="311"/>
      <c r="P78" s="311">
        <v>11</v>
      </c>
      <c r="Q78" s="311">
        <v>9</v>
      </c>
      <c r="R78" s="311">
        <v>20</v>
      </c>
    </row>
    <row r="79" spans="1:18" ht="19.350000000000001" customHeight="1" x14ac:dyDescent="0.25">
      <c r="A79" s="310" t="s">
        <v>132</v>
      </c>
      <c r="B79" s="310">
        <v>704298</v>
      </c>
      <c r="C79" s="846" t="s">
        <v>227</v>
      </c>
      <c r="D79" s="311">
        <v>1</v>
      </c>
      <c r="E79" s="311">
        <v>1</v>
      </c>
      <c r="F79" s="311">
        <v>1</v>
      </c>
      <c r="G79" s="311">
        <v>1</v>
      </c>
      <c r="H79" s="311">
        <v>1</v>
      </c>
      <c r="I79" s="311"/>
      <c r="J79" s="311">
        <v>2</v>
      </c>
      <c r="K79" s="311">
        <v>1</v>
      </c>
      <c r="L79" s="311">
        <v>3</v>
      </c>
      <c r="M79" s="311">
        <v>3</v>
      </c>
      <c r="N79" s="311"/>
      <c r="O79" s="311"/>
      <c r="P79" s="311">
        <v>6</v>
      </c>
      <c r="Q79" s="311">
        <v>4</v>
      </c>
      <c r="R79" s="311">
        <v>10</v>
      </c>
    </row>
    <row r="80" spans="1:18" ht="19.350000000000001" customHeight="1" x14ac:dyDescent="0.25">
      <c r="A80" s="310" t="s">
        <v>132</v>
      </c>
      <c r="B80" s="310">
        <v>704040</v>
      </c>
      <c r="C80" s="846" t="s">
        <v>216</v>
      </c>
      <c r="D80" s="311">
        <v>1</v>
      </c>
      <c r="E80" s="311">
        <v>1</v>
      </c>
      <c r="F80" s="311">
        <v>1</v>
      </c>
      <c r="G80" s="311">
        <v>1</v>
      </c>
      <c r="H80" s="311"/>
      <c r="I80" s="311"/>
      <c r="J80" s="311"/>
      <c r="K80" s="311">
        <v>1</v>
      </c>
      <c r="L80" s="311">
        <v>5</v>
      </c>
      <c r="M80" s="311">
        <v>7</v>
      </c>
      <c r="N80" s="311"/>
      <c r="O80" s="311"/>
      <c r="P80" s="311">
        <v>5</v>
      </c>
      <c r="Q80" s="311">
        <v>8</v>
      </c>
      <c r="R80" s="311">
        <v>13</v>
      </c>
    </row>
    <row r="81" spans="1:18" ht="19.350000000000001" customHeight="1" x14ac:dyDescent="0.25">
      <c r="A81" s="310" t="s">
        <v>132</v>
      </c>
      <c r="B81" s="310">
        <v>704318</v>
      </c>
      <c r="C81" s="846" t="s">
        <v>229</v>
      </c>
      <c r="D81" s="311">
        <v>1</v>
      </c>
      <c r="E81" s="311">
        <v>1</v>
      </c>
      <c r="F81" s="311">
        <v>1</v>
      </c>
      <c r="G81" s="311">
        <v>1</v>
      </c>
      <c r="H81" s="311"/>
      <c r="I81" s="311"/>
      <c r="J81" s="311">
        <v>4</v>
      </c>
      <c r="K81" s="311">
        <v>1</v>
      </c>
      <c r="L81" s="311">
        <v>1</v>
      </c>
      <c r="M81" s="311">
        <v>7</v>
      </c>
      <c r="N81" s="311"/>
      <c r="O81" s="311"/>
      <c r="P81" s="311">
        <v>5</v>
      </c>
      <c r="Q81" s="311">
        <v>8</v>
      </c>
      <c r="R81" s="311">
        <v>13</v>
      </c>
    </row>
    <row r="82" spans="1:18" ht="19.350000000000001" customHeight="1" x14ac:dyDescent="0.25">
      <c r="A82" s="310" t="s">
        <v>132</v>
      </c>
      <c r="B82" s="310">
        <v>704329</v>
      </c>
      <c r="C82" s="846" t="s">
        <v>230</v>
      </c>
      <c r="D82" s="311">
        <v>1</v>
      </c>
      <c r="E82" s="311">
        <v>1</v>
      </c>
      <c r="F82" s="311">
        <v>1</v>
      </c>
      <c r="G82" s="311">
        <v>1</v>
      </c>
      <c r="H82" s="311">
        <v>2</v>
      </c>
      <c r="I82" s="311"/>
      <c r="J82" s="311">
        <v>2</v>
      </c>
      <c r="K82" s="311">
        <v>1</v>
      </c>
      <c r="L82" s="311">
        <v>2</v>
      </c>
      <c r="M82" s="311">
        <v>3</v>
      </c>
      <c r="N82" s="311"/>
      <c r="O82" s="311"/>
      <c r="P82" s="311">
        <v>6</v>
      </c>
      <c r="Q82" s="311">
        <v>4</v>
      </c>
      <c r="R82" s="311">
        <v>10</v>
      </c>
    </row>
    <row r="83" spans="1:18" ht="19.350000000000001" customHeight="1" x14ac:dyDescent="0.25">
      <c r="A83" s="310" t="s">
        <v>132</v>
      </c>
      <c r="B83" s="310">
        <v>704352</v>
      </c>
      <c r="C83" s="846" t="s">
        <v>231</v>
      </c>
      <c r="D83" s="311">
        <v>1</v>
      </c>
      <c r="E83" s="311"/>
      <c r="F83" s="311">
        <v>1</v>
      </c>
      <c r="G83" s="311">
        <v>1</v>
      </c>
      <c r="H83" s="311"/>
      <c r="I83" s="311"/>
      <c r="J83" s="311"/>
      <c r="K83" s="311"/>
      <c r="L83" s="311"/>
      <c r="M83" s="311">
        <v>1</v>
      </c>
      <c r="N83" s="311"/>
      <c r="O83" s="311"/>
      <c r="P83" s="311"/>
      <c r="Q83" s="311">
        <v>1</v>
      </c>
      <c r="R83" s="311">
        <v>1</v>
      </c>
    </row>
    <row r="84" spans="1:18" ht="19.350000000000001" customHeight="1" x14ac:dyDescent="0.25">
      <c r="A84" s="310" t="s">
        <v>132</v>
      </c>
      <c r="B84" s="310">
        <v>704364</v>
      </c>
      <c r="C84" s="846" t="s">
        <v>232</v>
      </c>
      <c r="D84" s="311">
        <v>1</v>
      </c>
      <c r="E84" s="311">
        <v>1</v>
      </c>
      <c r="F84" s="311">
        <v>1</v>
      </c>
      <c r="G84" s="311">
        <v>1</v>
      </c>
      <c r="H84" s="311">
        <v>1</v>
      </c>
      <c r="I84" s="311"/>
      <c r="J84" s="311">
        <v>1</v>
      </c>
      <c r="K84" s="311"/>
      <c r="L84" s="311">
        <v>7</v>
      </c>
      <c r="M84" s="311">
        <v>3</v>
      </c>
      <c r="N84" s="311"/>
      <c r="O84" s="311"/>
      <c r="P84" s="311">
        <v>9</v>
      </c>
      <c r="Q84" s="311">
        <v>3</v>
      </c>
      <c r="R84" s="311">
        <v>12</v>
      </c>
    </row>
    <row r="85" spans="1:18" ht="19.350000000000001" customHeight="1" x14ac:dyDescent="0.25">
      <c r="A85" s="310" t="s">
        <v>132</v>
      </c>
      <c r="B85" s="310">
        <v>703779</v>
      </c>
      <c r="C85" s="846" t="s">
        <v>199</v>
      </c>
      <c r="D85" s="311">
        <v>1</v>
      </c>
      <c r="E85" s="311">
        <v>1</v>
      </c>
      <c r="F85" s="311">
        <v>1</v>
      </c>
      <c r="G85" s="311">
        <v>1</v>
      </c>
      <c r="H85" s="311"/>
      <c r="I85" s="311"/>
      <c r="J85" s="311">
        <v>4</v>
      </c>
      <c r="K85" s="311">
        <v>6</v>
      </c>
      <c r="L85" s="311">
        <v>7</v>
      </c>
      <c r="M85" s="311">
        <v>2</v>
      </c>
      <c r="N85" s="311"/>
      <c r="O85" s="311"/>
      <c r="P85" s="311">
        <v>11</v>
      </c>
      <c r="Q85" s="311">
        <v>8</v>
      </c>
      <c r="R85" s="311">
        <v>19</v>
      </c>
    </row>
    <row r="86" spans="1:18" ht="19.350000000000001" customHeight="1" x14ac:dyDescent="0.25">
      <c r="A86" s="310" t="s">
        <v>132</v>
      </c>
      <c r="B86" s="310">
        <v>703783</v>
      </c>
      <c r="C86" s="846" t="s">
        <v>200</v>
      </c>
      <c r="D86" s="311">
        <v>1</v>
      </c>
      <c r="E86" s="311">
        <v>1</v>
      </c>
      <c r="F86" s="311">
        <v>1</v>
      </c>
      <c r="G86" s="311">
        <v>1</v>
      </c>
      <c r="H86" s="311"/>
      <c r="I86" s="311"/>
      <c r="J86" s="311">
        <v>1</v>
      </c>
      <c r="K86" s="311">
        <v>4</v>
      </c>
      <c r="L86" s="311">
        <v>6</v>
      </c>
      <c r="M86" s="311">
        <v>4</v>
      </c>
      <c r="N86" s="311"/>
      <c r="O86" s="311"/>
      <c r="P86" s="311">
        <v>7</v>
      </c>
      <c r="Q86" s="311">
        <v>8</v>
      </c>
      <c r="R86" s="311">
        <v>15</v>
      </c>
    </row>
    <row r="87" spans="1:18" ht="19.350000000000001" customHeight="1" x14ac:dyDescent="0.25">
      <c r="A87" s="310" t="s">
        <v>132</v>
      </c>
      <c r="B87" s="310">
        <v>704384</v>
      </c>
      <c r="C87" s="846" t="s">
        <v>233</v>
      </c>
      <c r="D87" s="311">
        <v>1</v>
      </c>
      <c r="E87" s="311">
        <v>1</v>
      </c>
      <c r="F87" s="311">
        <v>1</v>
      </c>
      <c r="G87" s="311">
        <v>1</v>
      </c>
      <c r="H87" s="311"/>
      <c r="I87" s="311"/>
      <c r="J87" s="311"/>
      <c r="K87" s="311">
        <v>3</v>
      </c>
      <c r="L87" s="311">
        <v>2</v>
      </c>
      <c r="M87" s="311">
        <v>6</v>
      </c>
      <c r="N87" s="311"/>
      <c r="O87" s="311"/>
      <c r="P87" s="311">
        <v>2</v>
      </c>
      <c r="Q87" s="311">
        <v>9</v>
      </c>
      <c r="R87" s="311">
        <v>11</v>
      </c>
    </row>
    <row r="88" spans="1:18" ht="19.350000000000001" customHeight="1" x14ac:dyDescent="0.25">
      <c r="A88" s="310" t="s">
        <v>132</v>
      </c>
      <c r="B88" s="310">
        <v>703794</v>
      </c>
      <c r="C88" s="846" t="s">
        <v>202</v>
      </c>
      <c r="D88" s="311">
        <v>1</v>
      </c>
      <c r="E88" s="311">
        <v>1</v>
      </c>
      <c r="F88" s="311">
        <v>1</v>
      </c>
      <c r="G88" s="311">
        <v>1</v>
      </c>
      <c r="H88" s="311"/>
      <c r="I88" s="311"/>
      <c r="J88" s="311">
        <v>2</v>
      </c>
      <c r="K88" s="311">
        <v>1</v>
      </c>
      <c r="L88" s="311">
        <v>7</v>
      </c>
      <c r="M88" s="311">
        <v>6</v>
      </c>
      <c r="N88" s="311"/>
      <c r="O88" s="311"/>
      <c r="P88" s="311">
        <v>9</v>
      </c>
      <c r="Q88" s="311">
        <v>7</v>
      </c>
      <c r="R88" s="311">
        <v>16</v>
      </c>
    </row>
    <row r="89" spans="1:18" ht="19.350000000000001" customHeight="1" x14ac:dyDescent="0.25">
      <c r="A89" s="310" t="s">
        <v>132</v>
      </c>
      <c r="B89" s="310">
        <v>703803</v>
      </c>
      <c r="C89" s="846" t="s">
        <v>203</v>
      </c>
      <c r="D89" s="311">
        <v>1</v>
      </c>
      <c r="E89" s="311">
        <v>1</v>
      </c>
      <c r="F89" s="311">
        <v>1</v>
      </c>
      <c r="G89" s="311">
        <v>1</v>
      </c>
      <c r="H89" s="311"/>
      <c r="I89" s="311"/>
      <c r="J89" s="311">
        <v>2</v>
      </c>
      <c r="K89" s="311">
        <v>6</v>
      </c>
      <c r="L89" s="311">
        <v>2</v>
      </c>
      <c r="M89" s="311">
        <v>1</v>
      </c>
      <c r="N89" s="311"/>
      <c r="O89" s="311"/>
      <c r="P89" s="311">
        <v>4</v>
      </c>
      <c r="Q89" s="311">
        <v>7</v>
      </c>
      <c r="R89" s="311">
        <v>11</v>
      </c>
    </row>
    <row r="90" spans="1:18" ht="19.350000000000001" customHeight="1" x14ac:dyDescent="0.25">
      <c r="A90" s="310" t="s">
        <v>132</v>
      </c>
      <c r="B90" s="310">
        <v>704458</v>
      </c>
      <c r="C90" s="846" t="s">
        <v>237</v>
      </c>
      <c r="D90" s="311">
        <v>1</v>
      </c>
      <c r="E90" s="311">
        <v>1</v>
      </c>
      <c r="F90" s="311">
        <v>1</v>
      </c>
      <c r="G90" s="311">
        <v>1</v>
      </c>
      <c r="H90" s="311"/>
      <c r="I90" s="311">
        <v>1</v>
      </c>
      <c r="J90" s="311">
        <v>1</v>
      </c>
      <c r="K90" s="311">
        <v>2</v>
      </c>
      <c r="L90" s="311">
        <v>2</v>
      </c>
      <c r="M90" s="311">
        <v>4</v>
      </c>
      <c r="N90" s="311">
        <v>1</v>
      </c>
      <c r="O90" s="311"/>
      <c r="P90" s="311">
        <v>4</v>
      </c>
      <c r="Q90" s="311">
        <v>7</v>
      </c>
      <c r="R90" s="311">
        <v>11</v>
      </c>
    </row>
    <row r="91" spans="1:18" ht="19.350000000000001" customHeight="1" x14ac:dyDescent="0.25">
      <c r="A91" s="310" t="s">
        <v>132</v>
      </c>
      <c r="B91" s="310">
        <v>703674</v>
      </c>
      <c r="C91" s="846" t="s">
        <v>191</v>
      </c>
      <c r="D91" s="311">
        <v>1</v>
      </c>
      <c r="E91" s="311">
        <v>1</v>
      </c>
      <c r="F91" s="311">
        <v>1</v>
      </c>
      <c r="G91" s="311"/>
      <c r="H91" s="311"/>
      <c r="I91" s="311"/>
      <c r="J91" s="311"/>
      <c r="K91" s="311">
        <v>1</v>
      </c>
      <c r="L91" s="311">
        <v>13</v>
      </c>
      <c r="M91" s="311">
        <v>7</v>
      </c>
      <c r="N91" s="311"/>
      <c r="O91" s="311">
        <v>1</v>
      </c>
      <c r="P91" s="311">
        <v>13</v>
      </c>
      <c r="Q91" s="311">
        <v>9</v>
      </c>
      <c r="R91" s="311">
        <v>22</v>
      </c>
    </row>
    <row r="92" spans="1:18" ht="19.350000000000001" customHeight="1" x14ac:dyDescent="0.25">
      <c r="A92" s="310" t="s">
        <v>132</v>
      </c>
      <c r="B92" s="310">
        <v>703809</v>
      </c>
      <c r="C92" s="846" t="s">
        <v>204</v>
      </c>
      <c r="D92" s="311">
        <v>1</v>
      </c>
      <c r="E92" s="311">
        <v>1</v>
      </c>
      <c r="F92" s="311">
        <v>1</v>
      </c>
      <c r="G92" s="311">
        <v>1</v>
      </c>
      <c r="H92" s="311"/>
      <c r="I92" s="311"/>
      <c r="J92" s="311">
        <v>5</v>
      </c>
      <c r="K92" s="311"/>
      <c r="L92" s="311">
        <v>4</v>
      </c>
      <c r="M92" s="311">
        <v>5</v>
      </c>
      <c r="N92" s="311"/>
      <c r="O92" s="311"/>
      <c r="P92" s="311">
        <v>9</v>
      </c>
      <c r="Q92" s="311">
        <v>5</v>
      </c>
      <c r="R92" s="311">
        <v>14</v>
      </c>
    </row>
    <row r="93" spans="1:18" ht="19.350000000000001" customHeight="1" x14ac:dyDescent="0.25">
      <c r="A93" s="310" t="s">
        <v>132</v>
      </c>
      <c r="B93" s="310">
        <v>709645</v>
      </c>
      <c r="C93" s="846" t="s">
        <v>276</v>
      </c>
      <c r="D93" s="311">
        <v>1</v>
      </c>
      <c r="E93" s="311">
        <v>1</v>
      </c>
      <c r="F93" s="311">
        <v>1</v>
      </c>
      <c r="G93" s="311">
        <v>1</v>
      </c>
      <c r="H93" s="311"/>
      <c r="I93" s="311"/>
      <c r="J93" s="311">
        <v>3</v>
      </c>
      <c r="K93" s="311">
        <v>3</v>
      </c>
      <c r="L93" s="311">
        <v>6</v>
      </c>
      <c r="M93" s="311">
        <v>7</v>
      </c>
      <c r="N93" s="311"/>
      <c r="O93" s="311"/>
      <c r="P93" s="311">
        <v>9</v>
      </c>
      <c r="Q93" s="311">
        <v>10</v>
      </c>
      <c r="R93" s="311">
        <v>19</v>
      </c>
    </row>
    <row r="94" spans="1:18" ht="19.350000000000001" customHeight="1" x14ac:dyDescent="0.25">
      <c r="A94" s="310" t="s">
        <v>132</v>
      </c>
      <c r="B94" s="310">
        <v>703698</v>
      </c>
      <c r="C94" s="846" t="s">
        <v>192</v>
      </c>
      <c r="D94" s="311">
        <v>1</v>
      </c>
      <c r="E94" s="311">
        <v>1</v>
      </c>
      <c r="F94" s="311">
        <v>1</v>
      </c>
      <c r="G94" s="311">
        <v>1</v>
      </c>
      <c r="H94" s="311"/>
      <c r="I94" s="311"/>
      <c r="J94" s="311">
        <v>1</v>
      </c>
      <c r="K94" s="311">
        <v>2</v>
      </c>
      <c r="L94" s="311">
        <v>8</v>
      </c>
      <c r="M94" s="311">
        <v>4</v>
      </c>
      <c r="N94" s="311"/>
      <c r="O94" s="311"/>
      <c r="P94" s="311">
        <v>9</v>
      </c>
      <c r="Q94" s="311">
        <v>6</v>
      </c>
      <c r="R94" s="311">
        <v>15</v>
      </c>
    </row>
    <row r="95" spans="1:18" ht="19.350000000000001" customHeight="1" x14ac:dyDescent="0.25">
      <c r="A95" s="310" t="s">
        <v>132</v>
      </c>
      <c r="B95" s="310">
        <v>704119</v>
      </c>
      <c r="C95" s="846" t="s">
        <v>219</v>
      </c>
      <c r="D95" s="311">
        <v>1</v>
      </c>
      <c r="E95" s="311">
        <v>1</v>
      </c>
      <c r="F95" s="311">
        <v>1</v>
      </c>
      <c r="G95" s="311">
        <v>1</v>
      </c>
      <c r="H95" s="311"/>
      <c r="I95" s="311">
        <v>2</v>
      </c>
      <c r="J95" s="311">
        <v>2</v>
      </c>
      <c r="K95" s="311">
        <v>3</v>
      </c>
      <c r="L95" s="311">
        <v>2</v>
      </c>
      <c r="M95" s="311">
        <v>2</v>
      </c>
      <c r="N95" s="311"/>
      <c r="O95" s="311"/>
      <c r="P95" s="311">
        <v>4</v>
      </c>
      <c r="Q95" s="311">
        <v>7</v>
      </c>
      <c r="R95" s="311">
        <v>11</v>
      </c>
    </row>
    <row r="96" spans="1:18" ht="19.350000000000001" customHeight="1" x14ac:dyDescent="0.25">
      <c r="A96" s="310" t="s">
        <v>132</v>
      </c>
      <c r="B96" s="310">
        <v>759426</v>
      </c>
      <c r="C96" s="846" t="s">
        <v>283</v>
      </c>
      <c r="D96" s="311">
        <v>1</v>
      </c>
      <c r="E96" s="311">
        <v>1</v>
      </c>
      <c r="F96" s="311">
        <v>1</v>
      </c>
      <c r="G96" s="311">
        <v>1</v>
      </c>
      <c r="H96" s="311"/>
      <c r="I96" s="311"/>
      <c r="J96" s="311">
        <v>1</v>
      </c>
      <c r="K96" s="311"/>
      <c r="L96" s="311">
        <v>7</v>
      </c>
      <c r="M96" s="311">
        <v>9</v>
      </c>
      <c r="N96" s="311"/>
      <c r="O96" s="311"/>
      <c r="P96" s="311">
        <v>8</v>
      </c>
      <c r="Q96" s="311">
        <v>9</v>
      </c>
      <c r="R96" s="311">
        <v>17</v>
      </c>
    </row>
    <row r="97" spans="1:18" ht="19.350000000000001" customHeight="1" x14ac:dyDescent="0.25">
      <c r="A97" s="310" t="s">
        <v>132</v>
      </c>
      <c r="B97" s="310">
        <v>709549</v>
      </c>
      <c r="C97" s="846" t="s">
        <v>272</v>
      </c>
      <c r="D97" s="311">
        <v>1</v>
      </c>
      <c r="E97" s="311">
        <v>1</v>
      </c>
      <c r="F97" s="311">
        <v>1</v>
      </c>
      <c r="G97" s="311">
        <v>1</v>
      </c>
      <c r="H97" s="311"/>
      <c r="I97" s="311"/>
      <c r="J97" s="311">
        <v>3</v>
      </c>
      <c r="K97" s="311"/>
      <c r="L97" s="311">
        <v>5</v>
      </c>
      <c r="M97" s="311">
        <v>13</v>
      </c>
      <c r="N97" s="311">
        <v>1</v>
      </c>
      <c r="O97" s="311"/>
      <c r="P97" s="311">
        <v>9</v>
      </c>
      <c r="Q97" s="311">
        <v>13</v>
      </c>
      <c r="R97" s="311">
        <v>22</v>
      </c>
    </row>
    <row r="98" spans="1:18" ht="19.350000000000001" customHeight="1" x14ac:dyDescent="0.25">
      <c r="A98" s="310" t="s">
        <v>132</v>
      </c>
      <c r="B98" s="310">
        <v>703820</v>
      </c>
      <c r="C98" s="846" t="s">
        <v>1069</v>
      </c>
      <c r="D98" s="311">
        <v>1</v>
      </c>
      <c r="E98" s="311">
        <v>2</v>
      </c>
      <c r="F98" s="311">
        <v>2</v>
      </c>
      <c r="G98" s="311">
        <v>2</v>
      </c>
      <c r="H98" s="311"/>
      <c r="I98" s="311"/>
      <c r="J98" s="311">
        <v>13</v>
      </c>
      <c r="K98" s="311">
        <v>6</v>
      </c>
      <c r="L98" s="311">
        <v>6</v>
      </c>
      <c r="M98" s="311">
        <v>9</v>
      </c>
      <c r="N98" s="311"/>
      <c r="O98" s="311"/>
      <c r="P98" s="311">
        <v>19</v>
      </c>
      <c r="Q98" s="311">
        <v>15</v>
      </c>
      <c r="R98" s="311">
        <v>34</v>
      </c>
    </row>
    <row r="99" spans="1:18" ht="19.350000000000001" customHeight="1" x14ac:dyDescent="0.25">
      <c r="A99" s="310" t="s">
        <v>132</v>
      </c>
      <c r="B99" s="310">
        <v>703831</v>
      </c>
      <c r="C99" s="846" t="s">
        <v>206</v>
      </c>
      <c r="D99" s="311">
        <v>1</v>
      </c>
      <c r="E99" s="311">
        <v>1</v>
      </c>
      <c r="F99" s="311">
        <v>1</v>
      </c>
      <c r="G99" s="311"/>
      <c r="H99" s="311"/>
      <c r="I99" s="311"/>
      <c r="J99" s="311">
        <v>5</v>
      </c>
      <c r="K99" s="311">
        <v>7</v>
      </c>
      <c r="L99" s="311">
        <v>7</v>
      </c>
      <c r="M99" s="311">
        <v>7</v>
      </c>
      <c r="N99" s="311"/>
      <c r="O99" s="311"/>
      <c r="P99" s="311">
        <v>12</v>
      </c>
      <c r="Q99" s="311">
        <v>14</v>
      </c>
      <c r="R99" s="311">
        <v>26</v>
      </c>
    </row>
    <row r="100" spans="1:18" ht="19.350000000000001" customHeight="1" x14ac:dyDescent="0.25">
      <c r="A100" s="310" t="s">
        <v>132</v>
      </c>
      <c r="B100" s="310">
        <v>709521</v>
      </c>
      <c r="C100" s="846" t="s">
        <v>270</v>
      </c>
      <c r="D100" s="311">
        <v>1</v>
      </c>
      <c r="E100" s="311">
        <v>1</v>
      </c>
      <c r="F100" s="311">
        <v>1</v>
      </c>
      <c r="G100" s="311">
        <v>1</v>
      </c>
      <c r="H100" s="311"/>
      <c r="I100" s="311"/>
      <c r="J100" s="311"/>
      <c r="K100" s="311"/>
      <c r="L100" s="311">
        <v>7</v>
      </c>
      <c r="M100" s="311">
        <v>2</v>
      </c>
      <c r="N100" s="311"/>
      <c r="O100" s="311">
        <v>1</v>
      </c>
      <c r="P100" s="311">
        <v>7</v>
      </c>
      <c r="Q100" s="311">
        <v>3</v>
      </c>
      <c r="R100" s="311">
        <v>10</v>
      </c>
    </row>
    <row r="101" spans="1:18" ht="19.350000000000001" customHeight="1" x14ac:dyDescent="0.25">
      <c r="A101" s="310" t="s">
        <v>132</v>
      </c>
      <c r="B101" s="310">
        <v>703841</v>
      </c>
      <c r="C101" s="846" t="s">
        <v>207</v>
      </c>
      <c r="D101" s="311">
        <v>1</v>
      </c>
      <c r="E101" s="311">
        <v>1</v>
      </c>
      <c r="F101" s="311">
        <v>1</v>
      </c>
      <c r="G101" s="311">
        <v>1</v>
      </c>
      <c r="H101" s="311"/>
      <c r="I101" s="311"/>
      <c r="J101" s="311"/>
      <c r="K101" s="311"/>
      <c r="L101" s="311">
        <v>8</v>
      </c>
      <c r="M101" s="311">
        <v>6</v>
      </c>
      <c r="N101" s="311"/>
      <c r="O101" s="311">
        <v>1</v>
      </c>
      <c r="P101" s="311">
        <v>8</v>
      </c>
      <c r="Q101" s="311">
        <v>7</v>
      </c>
      <c r="R101" s="311">
        <v>15</v>
      </c>
    </row>
    <row r="102" spans="1:18" ht="19.350000000000001" customHeight="1" x14ac:dyDescent="0.25">
      <c r="A102" s="310" t="s">
        <v>132</v>
      </c>
      <c r="B102" s="310">
        <v>703702</v>
      </c>
      <c r="C102" s="846" t="s">
        <v>193</v>
      </c>
      <c r="D102" s="311">
        <v>1</v>
      </c>
      <c r="E102" s="311">
        <v>1</v>
      </c>
      <c r="F102" s="311">
        <v>1</v>
      </c>
      <c r="G102" s="311"/>
      <c r="H102" s="311"/>
      <c r="I102" s="311"/>
      <c r="J102" s="311">
        <v>2</v>
      </c>
      <c r="K102" s="311">
        <v>3</v>
      </c>
      <c r="L102" s="311">
        <v>3</v>
      </c>
      <c r="M102" s="311">
        <v>3</v>
      </c>
      <c r="N102" s="311"/>
      <c r="O102" s="311"/>
      <c r="P102" s="311">
        <v>5</v>
      </c>
      <c r="Q102" s="311">
        <v>6</v>
      </c>
      <c r="R102" s="311">
        <v>11</v>
      </c>
    </row>
    <row r="103" spans="1:18" ht="19.350000000000001" customHeight="1" x14ac:dyDescent="0.25">
      <c r="A103" s="310" t="s">
        <v>132</v>
      </c>
      <c r="B103" s="310">
        <v>703712</v>
      </c>
      <c r="C103" s="846" t="s">
        <v>194</v>
      </c>
      <c r="D103" s="311">
        <v>1</v>
      </c>
      <c r="E103" s="311">
        <v>1</v>
      </c>
      <c r="F103" s="311">
        <v>1</v>
      </c>
      <c r="G103" s="311">
        <v>1</v>
      </c>
      <c r="H103" s="311"/>
      <c r="I103" s="311"/>
      <c r="J103" s="311">
        <v>3</v>
      </c>
      <c r="K103" s="311">
        <v>5</v>
      </c>
      <c r="L103" s="311">
        <v>4</v>
      </c>
      <c r="M103" s="311">
        <v>4</v>
      </c>
      <c r="N103" s="311">
        <v>1</v>
      </c>
      <c r="O103" s="311"/>
      <c r="P103" s="311">
        <v>8</v>
      </c>
      <c r="Q103" s="311">
        <v>9</v>
      </c>
      <c r="R103" s="311">
        <v>17</v>
      </c>
    </row>
    <row r="104" spans="1:18" ht="19.350000000000001" customHeight="1" x14ac:dyDescent="0.25">
      <c r="A104" s="310" t="s">
        <v>132</v>
      </c>
      <c r="B104" s="310">
        <v>704187</v>
      </c>
      <c r="C104" s="846" t="s">
        <v>226</v>
      </c>
      <c r="D104" s="311">
        <v>1</v>
      </c>
      <c r="E104" s="311">
        <v>1</v>
      </c>
      <c r="F104" s="311">
        <v>1</v>
      </c>
      <c r="G104" s="311">
        <v>1</v>
      </c>
      <c r="H104" s="311"/>
      <c r="I104" s="311"/>
      <c r="J104" s="311">
        <v>2</v>
      </c>
      <c r="K104" s="311">
        <v>4</v>
      </c>
      <c r="L104" s="311">
        <v>4</v>
      </c>
      <c r="M104" s="311">
        <v>7</v>
      </c>
      <c r="N104" s="311"/>
      <c r="O104" s="311"/>
      <c r="P104" s="311">
        <v>6</v>
      </c>
      <c r="Q104" s="311">
        <v>11</v>
      </c>
      <c r="R104" s="311">
        <v>17</v>
      </c>
    </row>
    <row r="105" spans="1:18" ht="19.350000000000001" customHeight="1" x14ac:dyDescent="0.25">
      <c r="A105" s="310" t="s">
        <v>132</v>
      </c>
      <c r="B105" s="310">
        <v>709508</v>
      </c>
      <c r="C105" s="846" t="s">
        <v>269</v>
      </c>
      <c r="D105" s="311">
        <v>1</v>
      </c>
      <c r="E105" s="311">
        <v>1</v>
      </c>
      <c r="F105" s="311">
        <v>1</v>
      </c>
      <c r="G105" s="311">
        <v>1</v>
      </c>
      <c r="H105" s="311"/>
      <c r="I105" s="311"/>
      <c r="J105" s="311">
        <v>4</v>
      </c>
      <c r="K105" s="311">
        <v>1</v>
      </c>
      <c r="L105" s="311">
        <v>6</v>
      </c>
      <c r="M105" s="311">
        <v>10</v>
      </c>
      <c r="N105" s="311"/>
      <c r="O105" s="311"/>
      <c r="P105" s="311">
        <v>10</v>
      </c>
      <c r="Q105" s="311">
        <v>11</v>
      </c>
      <c r="R105" s="311">
        <v>21</v>
      </c>
    </row>
    <row r="106" spans="1:18" ht="19.350000000000001" customHeight="1" x14ac:dyDescent="0.25">
      <c r="A106" s="310" t="s">
        <v>132</v>
      </c>
      <c r="B106" s="310">
        <v>709496</v>
      </c>
      <c r="C106" s="846" t="s">
        <v>268</v>
      </c>
      <c r="D106" s="311">
        <v>1</v>
      </c>
      <c r="E106" s="311">
        <v>1</v>
      </c>
      <c r="F106" s="311">
        <v>1</v>
      </c>
      <c r="G106" s="311">
        <v>1</v>
      </c>
      <c r="H106" s="311"/>
      <c r="I106" s="311"/>
      <c r="J106" s="311">
        <v>4</v>
      </c>
      <c r="K106" s="311">
        <v>4</v>
      </c>
      <c r="L106" s="311">
        <v>2</v>
      </c>
      <c r="M106" s="311">
        <v>3</v>
      </c>
      <c r="N106" s="311"/>
      <c r="O106" s="311"/>
      <c r="P106" s="311">
        <v>6</v>
      </c>
      <c r="Q106" s="311">
        <v>7</v>
      </c>
      <c r="R106" s="311">
        <v>13</v>
      </c>
    </row>
    <row r="107" spans="1:18" ht="19.350000000000001" customHeight="1" x14ac:dyDescent="0.25">
      <c r="A107" s="310" t="s">
        <v>132</v>
      </c>
      <c r="B107" s="310">
        <v>709485</v>
      </c>
      <c r="C107" s="846" t="s">
        <v>267</v>
      </c>
      <c r="D107" s="311">
        <v>1</v>
      </c>
      <c r="E107" s="311">
        <v>1</v>
      </c>
      <c r="F107" s="311">
        <v>1</v>
      </c>
      <c r="G107" s="311">
        <v>1</v>
      </c>
      <c r="H107" s="311"/>
      <c r="I107" s="311"/>
      <c r="J107" s="311">
        <v>4</v>
      </c>
      <c r="K107" s="311">
        <v>1</v>
      </c>
      <c r="L107" s="311">
        <v>7</v>
      </c>
      <c r="M107" s="311">
        <v>2</v>
      </c>
      <c r="N107" s="311"/>
      <c r="O107" s="311"/>
      <c r="P107" s="311">
        <v>11</v>
      </c>
      <c r="Q107" s="311">
        <v>3</v>
      </c>
      <c r="R107" s="311">
        <v>14</v>
      </c>
    </row>
    <row r="108" spans="1:18" ht="19.350000000000001" customHeight="1" x14ac:dyDescent="0.25">
      <c r="A108" s="310" t="s">
        <v>132</v>
      </c>
      <c r="B108" s="310">
        <v>704111</v>
      </c>
      <c r="C108" s="846" t="s">
        <v>218</v>
      </c>
      <c r="D108" s="311">
        <v>1</v>
      </c>
      <c r="E108" s="311">
        <v>1</v>
      </c>
      <c r="F108" s="311">
        <v>1</v>
      </c>
      <c r="G108" s="311">
        <v>1</v>
      </c>
      <c r="H108" s="311"/>
      <c r="I108" s="311"/>
      <c r="J108" s="311"/>
      <c r="K108" s="311">
        <v>2</v>
      </c>
      <c r="L108" s="311">
        <v>6</v>
      </c>
      <c r="M108" s="311">
        <v>8</v>
      </c>
      <c r="N108" s="311"/>
      <c r="O108" s="311"/>
      <c r="P108" s="311">
        <v>6</v>
      </c>
      <c r="Q108" s="311">
        <v>10</v>
      </c>
      <c r="R108" s="311">
        <v>16</v>
      </c>
    </row>
    <row r="109" spans="1:18" ht="19.350000000000001" customHeight="1" x14ac:dyDescent="0.25">
      <c r="A109" s="310" t="s">
        <v>132</v>
      </c>
      <c r="B109" s="310">
        <v>703739</v>
      </c>
      <c r="C109" s="846" t="s">
        <v>196</v>
      </c>
      <c r="D109" s="311">
        <v>1</v>
      </c>
      <c r="E109" s="311">
        <v>1</v>
      </c>
      <c r="F109" s="311">
        <v>1</v>
      </c>
      <c r="G109" s="311">
        <v>1</v>
      </c>
      <c r="H109" s="311"/>
      <c r="I109" s="311">
        <v>2</v>
      </c>
      <c r="J109" s="311">
        <v>2</v>
      </c>
      <c r="K109" s="311">
        <v>3</v>
      </c>
      <c r="L109" s="311">
        <v>2</v>
      </c>
      <c r="M109" s="311">
        <v>2</v>
      </c>
      <c r="N109" s="311"/>
      <c r="O109" s="311"/>
      <c r="P109" s="311">
        <v>4</v>
      </c>
      <c r="Q109" s="311">
        <v>7</v>
      </c>
      <c r="R109" s="311">
        <v>11</v>
      </c>
    </row>
    <row r="110" spans="1:18" ht="19.350000000000001" customHeight="1" x14ac:dyDescent="0.25">
      <c r="A110" s="310" t="s">
        <v>132</v>
      </c>
      <c r="B110" s="310">
        <v>704789</v>
      </c>
      <c r="C110" s="846" t="s">
        <v>244</v>
      </c>
      <c r="D110" s="311">
        <v>1</v>
      </c>
      <c r="E110" s="311">
        <v>1</v>
      </c>
      <c r="F110" s="311">
        <v>1</v>
      </c>
      <c r="G110" s="311">
        <v>1</v>
      </c>
      <c r="H110" s="311"/>
      <c r="I110" s="311">
        <v>1</v>
      </c>
      <c r="J110" s="311"/>
      <c r="K110" s="311">
        <v>2</v>
      </c>
      <c r="L110" s="311">
        <v>4</v>
      </c>
      <c r="M110" s="311">
        <v>4</v>
      </c>
      <c r="N110" s="311"/>
      <c r="O110" s="311"/>
      <c r="P110" s="311">
        <v>4</v>
      </c>
      <c r="Q110" s="311">
        <v>7</v>
      </c>
      <c r="R110" s="311">
        <v>11</v>
      </c>
    </row>
    <row r="111" spans="1:18" ht="19.350000000000001" customHeight="1" x14ac:dyDescent="0.25">
      <c r="A111" s="310" t="s">
        <v>132</v>
      </c>
      <c r="B111" s="310">
        <v>703852</v>
      </c>
      <c r="C111" s="846" t="s">
        <v>208</v>
      </c>
      <c r="D111" s="311">
        <v>1</v>
      </c>
      <c r="E111" s="311">
        <v>1</v>
      </c>
      <c r="F111" s="311">
        <v>1</v>
      </c>
      <c r="G111" s="311">
        <v>1</v>
      </c>
      <c r="H111" s="311"/>
      <c r="I111" s="311"/>
      <c r="J111" s="311">
        <v>3</v>
      </c>
      <c r="K111" s="311">
        <v>1</v>
      </c>
      <c r="L111" s="311">
        <v>12</v>
      </c>
      <c r="M111" s="311">
        <v>6</v>
      </c>
      <c r="N111" s="311"/>
      <c r="O111" s="311"/>
      <c r="P111" s="311">
        <v>15</v>
      </c>
      <c r="Q111" s="311">
        <v>7</v>
      </c>
      <c r="R111" s="311">
        <v>22</v>
      </c>
    </row>
    <row r="112" spans="1:18" ht="19.350000000000001" customHeight="1" x14ac:dyDescent="0.25">
      <c r="A112" s="310" t="s">
        <v>132</v>
      </c>
      <c r="B112" s="310">
        <v>709469</v>
      </c>
      <c r="C112" s="846" t="s">
        <v>266</v>
      </c>
      <c r="D112" s="311">
        <v>1</v>
      </c>
      <c r="E112" s="311">
        <v>1</v>
      </c>
      <c r="F112" s="311">
        <v>1</v>
      </c>
      <c r="G112" s="311">
        <v>1</v>
      </c>
      <c r="H112" s="311"/>
      <c r="I112" s="311"/>
      <c r="J112" s="311">
        <v>3</v>
      </c>
      <c r="K112" s="311">
        <v>3</v>
      </c>
      <c r="L112" s="311">
        <v>7</v>
      </c>
      <c r="M112" s="311">
        <v>10</v>
      </c>
      <c r="N112" s="311"/>
      <c r="O112" s="311"/>
      <c r="P112" s="311">
        <v>10</v>
      </c>
      <c r="Q112" s="311">
        <v>13</v>
      </c>
      <c r="R112" s="311">
        <v>23</v>
      </c>
    </row>
    <row r="113" spans="1:18" ht="19.350000000000001" customHeight="1" x14ac:dyDescent="0.25">
      <c r="A113" s="310" t="s">
        <v>132</v>
      </c>
      <c r="B113" s="310">
        <v>704803</v>
      </c>
      <c r="C113" s="846" t="s">
        <v>245</v>
      </c>
      <c r="D113" s="311">
        <v>1</v>
      </c>
      <c r="E113" s="311">
        <v>1</v>
      </c>
      <c r="F113" s="311">
        <v>1</v>
      </c>
      <c r="G113" s="311">
        <v>1</v>
      </c>
      <c r="H113" s="311">
        <v>3</v>
      </c>
      <c r="I113" s="311"/>
      <c r="J113" s="311">
        <v>2</v>
      </c>
      <c r="K113" s="311">
        <v>1</v>
      </c>
      <c r="L113" s="311">
        <v>4</v>
      </c>
      <c r="M113" s="311"/>
      <c r="N113" s="311"/>
      <c r="O113" s="311"/>
      <c r="P113" s="311">
        <v>9</v>
      </c>
      <c r="Q113" s="311">
        <v>1</v>
      </c>
      <c r="R113" s="311">
        <v>10</v>
      </c>
    </row>
    <row r="114" spans="1:18" ht="19.350000000000001" customHeight="1" x14ac:dyDescent="0.25">
      <c r="A114" s="310" t="s">
        <v>132</v>
      </c>
      <c r="B114" s="310">
        <v>703882</v>
      </c>
      <c r="C114" s="846" t="s">
        <v>210</v>
      </c>
      <c r="D114" s="311">
        <v>1</v>
      </c>
      <c r="E114" s="311">
        <v>1</v>
      </c>
      <c r="F114" s="311">
        <v>1</v>
      </c>
      <c r="G114" s="311">
        <v>1</v>
      </c>
      <c r="H114" s="311"/>
      <c r="I114" s="311">
        <v>2</v>
      </c>
      <c r="J114" s="311">
        <v>3</v>
      </c>
      <c r="K114" s="311">
        <v>4</v>
      </c>
      <c r="L114" s="311">
        <v>1</v>
      </c>
      <c r="M114" s="311">
        <v>2</v>
      </c>
      <c r="N114" s="311"/>
      <c r="O114" s="311"/>
      <c r="P114" s="311">
        <v>4</v>
      </c>
      <c r="Q114" s="311">
        <v>8</v>
      </c>
      <c r="R114" s="311">
        <v>12</v>
      </c>
    </row>
    <row r="115" spans="1:18" ht="19.350000000000001" customHeight="1" x14ac:dyDescent="0.25">
      <c r="A115" s="310" t="s">
        <v>132</v>
      </c>
      <c r="B115" s="310">
        <v>703894</v>
      </c>
      <c r="C115" s="846" t="s">
        <v>211</v>
      </c>
      <c r="D115" s="311">
        <v>1</v>
      </c>
      <c r="E115" s="311">
        <v>2</v>
      </c>
      <c r="F115" s="311">
        <v>2</v>
      </c>
      <c r="G115" s="311">
        <v>2</v>
      </c>
      <c r="H115" s="311"/>
      <c r="I115" s="311"/>
      <c r="J115" s="311">
        <v>5</v>
      </c>
      <c r="K115" s="311">
        <v>8</v>
      </c>
      <c r="L115" s="311">
        <v>7</v>
      </c>
      <c r="M115" s="311">
        <v>13</v>
      </c>
      <c r="N115" s="311"/>
      <c r="O115" s="311">
        <v>1</v>
      </c>
      <c r="P115" s="311">
        <v>12</v>
      </c>
      <c r="Q115" s="311">
        <v>22</v>
      </c>
      <c r="R115" s="311">
        <v>34</v>
      </c>
    </row>
    <row r="116" spans="1:18" ht="19.350000000000001" customHeight="1" x14ac:dyDescent="0.25">
      <c r="A116" s="310" t="s">
        <v>132</v>
      </c>
      <c r="B116" s="310">
        <v>703937</v>
      </c>
      <c r="C116" s="846" t="s">
        <v>212</v>
      </c>
      <c r="D116" s="311">
        <v>1</v>
      </c>
      <c r="E116" s="311">
        <v>1</v>
      </c>
      <c r="F116" s="311">
        <v>1</v>
      </c>
      <c r="G116" s="311">
        <v>1</v>
      </c>
      <c r="H116" s="311">
        <v>2</v>
      </c>
      <c r="I116" s="311">
        <v>1</v>
      </c>
      <c r="J116" s="311">
        <v>3</v>
      </c>
      <c r="K116" s="311"/>
      <c r="L116" s="311">
        <v>4</v>
      </c>
      <c r="M116" s="311">
        <v>2</v>
      </c>
      <c r="N116" s="311"/>
      <c r="O116" s="311"/>
      <c r="P116" s="311">
        <v>9</v>
      </c>
      <c r="Q116" s="311">
        <v>3</v>
      </c>
      <c r="R116" s="311">
        <v>12</v>
      </c>
    </row>
    <row r="117" spans="1:18" ht="19.350000000000001" customHeight="1" x14ac:dyDescent="0.25">
      <c r="A117" s="310" t="s">
        <v>132</v>
      </c>
      <c r="B117" s="310">
        <v>704820</v>
      </c>
      <c r="C117" s="846" t="s">
        <v>246</v>
      </c>
      <c r="D117" s="311">
        <v>1</v>
      </c>
      <c r="E117" s="311">
        <v>1</v>
      </c>
      <c r="F117" s="311">
        <v>1</v>
      </c>
      <c r="G117" s="311">
        <v>1</v>
      </c>
      <c r="H117" s="311">
        <v>2</v>
      </c>
      <c r="I117" s="311">
        <v>2</v>
      </c>
      <c r="J117" s="311">
        <v>1</v>
      </c>
      <c r="K117" s="311">
        <v>5</v>
      </c>
      <c r="L117" s="311"/>
      <c r="M117" s="311"/>
      <c r="N117" s="311"/>
      <c r="O117" s="311">
        <v>1</v>
      </c>
      <c r="P117" s="311">
        <v>3</v>
      </c>
      <c r="Q117" s="311">
        <v>8</v>
      </c>
      <c r="R117" s="311">
        <v>11</v>
      </c>
    </row>
    <row r="118" spans="1:18" ht="19.350000000000001" customHeight="1" x14ac:dyDescent="0.25">
      <c r="A118" s="310" t="s">
        <v>132</v>
      </c>
      <c r="B118" s="310">
        <v>704839</v>
      </c>
      <c r="C118" s="846" t="s">
        <v>248</v>
      </c>
      <c r="D118" s="311">
        <v>1</v>
      </c>
      <c r="E118" s="311">
        <v>1</v>
      </c>
      <c r="F118" s="311">
        <v>1</v>
      </c>
      <c r="G118" s="311">
        <v>1</v>
      </c>
      <c r="H118" s="311"/>
      <c r="I118" s="311"/>
      <c r="J118" s="311">
        <v>1</v>
      </c>
      <c r="K118" s="311">
        <v>1</v>
      </c>
      <c r="L118" s="311">
        <v>1</v>
      </c>
      <c r="M118" s="311">
        <v>2</v>
      </c>
      <c r="N118" s="311"/>
      <c r="O118" s="311"/>
      <c r="P118" s="311">
        <v>2</v>
      </c>
      <c r="Q118" s="311">
        <v>3</v>
      </c>
      <c r="R118" s="311">
        <v>5</v>
      </c>
    </row>
    <row r="119" spans="1:18" ht="19.350000000000001" customHeight="1" x14ac:dyDescent="0.25">
      <c r="A119" s="310" t="s">
        <v>132</v>
      </c>
      <c r="B119" s="310">
        <v>704853</v>
      </c>
      <c r="C119" s="846" t="s">
        <v>249</v>
      </c>
      <c r="D119" s="311">
        <v>1</v>
      </c>
      <c r="E119" s="311">
        <v>1</v>
      </c>
      <c r="F119" s="311">
        <v>1</v>
      </c>
      <c r="G119" s="311">
        <v>1</v>
      </c>
      <c r="H119" s="311"/>
      <c r="I119" s="311">
        <v>2</v>
      </c>
      <c r="J119" s="311">
        <v>1</v>
      </c>
      <c r="K119" s="311">
        <v>6</v>
      </c>
      <c r="L119" s="311">
        <v>1</v>
      </c>
      <c r="M119" s="311">
        <v>3</v>
      </c>
      <c r="N119" s="311"/>
      <c r="O119" s="311"/>
      <c r="P119" s="311">
        <v>2</v>
      </c>
      <c r="Q119" s="311">
        <v>11</v>
      </c>
      <c r="R119" s="311">
        <v>13</v>
      </c>
    </row>
    <row r="120" spans="1:18" ht="19.350000000000001" customHeight="1" x14ac:dyDescent="0.25">
      <c r="A120" s="310" t="s">
        <v>132</v>
      </c>
      <c r="B120" s="310">
        <v>704145</v>
      </c>
      <c r="C120" s="846" t="s">
        <v>223</v>
      </c>
      <c r="D120" s="311">
        <v>1</v>
      </c>
      <c r="E120" s="311">
        <v>1</v>
      </c>
      <c r="F120" s="311">
        <v>1</v>
      </c>
      <c r="G120" s="311">
        <v>1</v>
      </c>
      <c r="H120" s="311"/>
      <c r="I120" s="311"/>
      <c r="J120" s="311">
        <v>4</v>
      </c>
      <c r="K120" s="311">
        <v>5</v>
      </c>
      <c r="L120" s="311">
        <v>7</v>
      </c>
      <c r="M120" s="311">
        <v>1</v>
      </c>
      <c r="N120" s="311">
        <v>1</v>
      </c>
      <c r="O120" s="311"/>
      <c r="P120" s="311">
        <v>12</v>
      </c>
      <c r="Q120" s="311">
        <v>6</v>
      </c>
      <c r="R120" s="311">
        <v>18</v>
      </c>
    </row>
    <row r="121" spans="1:18" ht="19.350000000000001" customHeight="1" x14ac:dyDescent="0.25">
      <c r="A121" s="310" t="s">
        <v>132</v>
      </c>
      <c r="B121" s="310">
        <v>704155</v>
      </c>
      <c r="C121" s="846" t="s">
        <v>224</v>
      </c>
      <c r="D121" s="311">
        <v>1</v>
      </c>
      <c r="E121" s="311">
        <v>1</v>
      </c>
      <c r="F121" s="311">
        <v>1</v>
      </c>
      <c r="G121" s="311">
        <v>1</v>
      </c>
      <c r="H121" s="311"/>
      <c r="I121" s="311"/>
      <c r="J121" s="311">
        <v>2</v>
      </c>
      <c r="K121" s="311"/>
      <c r="L121" s="311">
        <v>11</v>
      </c>
      <c r="M121" s="311">
        <v>11</v>
      </c>
      <c r="N121" s="311"/>
      <c r="O121" s="311"/>
      <c r="P121" s="311">
        <v>13</v>
      </c>
      <c r="Q121" s="311">
        <v>11</v>
      </c>
      <c r="R121" s="311">
        <v>24</v>
      </c>
    </row>
    <row r="122" spans="1:18" ht="19.350000000000001" customHeight="1" x14ac:dyDescent="0.25">
      <c r="A122" s="310" t="s">
        <v>132</v>
      </c>
      <c r="B122" s="310">
        <v>704180</v>
      </c>
      <c r="C122" s="846" t="s">
        <v>225</v>
      </c>
      <c r="D122" s="311">
        <v>1</v>
      </c>
      <c r="E122" s="311">
        <v>1</v>
      </c>
      <c r="F122" s="311">
        <v>1</v>
      </c>
      <c r="G122" s="311">
        <v>1</v>
      </c>
      <c r="H122" s="311"/>
      <c r="I122" s="311"/>
      <c r="J122" s="311">
        <v>2</v>
      </c>
      <c r="K122" s="311">
        <v>1</v>
      </c>
      <c r="L122" s="311">
        <v>9</v>
      </c>
      <c r="M122" s="311">
        <v>9</v>
      </c>
      <c r="N122" s="311"/>
      <c r="O122" s="311"/>
      <c r="P122" s="311">
        <v>11</v>
      </c>
      <c r="Q122" s="311">
        <v>10</v>
      </c>
      <c r="R122" s="311">
        <v>21</v>
      </c>
    </row>
    <row r="123" spans="1:18" ht="19.350000000000001" customHeight="1" x14ac:dyDescent="0.25">
      <c r="A123" s="310" t="s">
        <v>132</v>
      </c>
      <c r="B123" s="310">
        <v>703961</v>
      </c>
      <c r="C123" s="846" t="s">
        <v>214</v>
      </c>
      <c r="D123" s="311">
        <v>1</v>
      </c>
      <c r="E123" s="311">
        <v>1</v>
      </c>
      <c r="F123" s="311">
        <v>1</v>
      </c>
      <c r="G123" s="311">
        <v>1</v>
      </c>
      <c r="H123" s="311"/>
      <c r="I123" s="311"/>
      <c r="J123" s="311">
        <v>3</v>
      </c>
      <c r="K123" s="311">
        <v>3</v>
      </c>
      <c r="L123" s="311">
        <v>3</v>
      </c>
      <c r="M123" s="311">
        <v>5</v>
      </c>
      <c r="N123" s="311">
        <v>1</v>
      </c>
      <c r="O123" s="311"/>
      <c r="P123" s="311">
        <v>7</v>
      </c>
      <c r="Q123" s="311">
        <v>8</v>
      </c>
      <c r="R123" s="311">
        <v>15</v>
      </c>
    </row>
    <row r="124" spans="1:18" ht="19.350000000000001" customHeight="1" x14ac:dyDescent="0.25">
      <c r="A124" s="310" t="s">
        <v>132</v>
      </c>
      <c r="B124" s="310">
        <v>704126</v>
      </c>
      <c r="C124" s="846" t="s">
        <v>220</v>
      </c>
      <c r="D124" s="311">
        <v>1</v>
      </c>
      <c r="E124" s="311">
        <v>1</v>
      </c>
      <c r="F124" s="311">
        <v>1</v>
      </c>
      <c r="G124" s="311"/>
      <c r="H124" s="311"/>
      <c r="I124" s="311"/>
      <c r="J124" s="311">
        <v>1</v>
      </c>
      <c r="K124" s="311">
        <v>2</v>
      </c>
      <c r="L124" s="311">
        <v>3</v>
      </c>
      <c r="M124" s="311">
        <v>2</v>
      </c>
      <c r="N124" s="311">
        <v>2</v>
      </c>
      <c r="O124" s="311">
        <v>1</v>
      </c>
      <c r="P124" s="311">
        <v>6</v>
      </c>
      <c r="Q124" s="311">
        <v>5</v>
      </c>
      <c r="R124" s="311">
        <v>11</v>
      </c>
    </row>
    <row r="125" spans="1:18" ht="19.350000000000001" customHeight="1" x14ac:dyDescent="0.25">
      <c r="A125" s="310" t="s">
        <v>132</v>
      </c>
      <c r="B125" s="310">
        <v>704131</v>
      </c>
      <c r="C125" s="846" t="s">
        <v>221</v>
      </c>
      <c r="D125" s="311">
        <v>1</v>
      </c>
      <c r="E125" s="311">
        <v>1</v>
      </c>
      <c r="F125" s="311">
        <v>1</v>
      </c>
      <c r="G125" s="311"/>
      <c r="H125" s="311"/>
      <c r="I125" s="311"/>
      <c r="J125" s="311">
        <v>5</v>
      </c>
      <c r="K125" s="311">
        <v>8</v>
      </c>
      <c r="L125" s="311">
        <v>7</v>
      </c>
      <c r="M125" s="311">
        <v>7</v>
      </c>
      <c r="N125" s="311"/>
      <c r="O125" s="311"/>
      <c r="P125" s="311">
        <v>12</v>
      </c>
      <c r="Q125" s="311">
        <v>15</v>
      </c>
      <c r="R125" s="311">
        <v>27</v>
      </c>
    </row>
    <row r="126" spans="1:18" ht="19.350000000000001" customHeight="1" x14ac:dyDescent="0.25">
      <c r="A126" s="310" t="s">
        <v>132</v>
      </c>
      <c r="B126" s="310">
        <v>704136</v>
      </c>
      <c r="C126" s="846" t="s">
        <v>222</v>
      </c>
      <c r="D126" s="311">
        <v>1</v>
      </c>
      <c r="E126" s="311">
        <v>1</v>
      </c>
      <c r="F126" s="311">
        <v>1</v>
      </c>
      <c r="G126" s="311">
        <v>1</v>
      </c>
      <c r="H126" s="311"/>
      <c r="I126" s="311"/>
      <c r="J126" s="311"/>
      <c r="K126" s="311">
        <v>3</v>
      </c>
      <c r="L126" s="311">
        <v>10</v>
      </c>
      <c r="M126" s="311">
        <v>9</v>
      </c>
      <c r="N126" s="311">
        <v>1</v>
      </c>
      <c r="O126" s="311"/>
      <c r="P126" s="311">
        <v>11</v>
      </c>
      <c r="Q126" s="311">
        <v>12</v>
      </c>
      <c r="R126" s="311">
        <v>23</v>
      </c>
    </row>
    <row r="127" spans="1:18" ht="19.350000000000001" customHeight="1" thickBot="1" x14ac:dyDescent="0.3">
      <c r="A127" s="312" t="s">
        <v>132</v>
      </c>
      <c r="B127" s="312">
        <v>709438</v>
      </c>
      <c r="C127" s="847" t="s">
        <v>265</v>
      </c>
      <c r="D127" s="313">
        <v>1</v>
      </c>
      <c r="E127" s="313">
        <v>1</v>
      </c>
      <c r="F127" s="313">
        <v>1</v>
      </c>
      <c r="G127" s="313">
        <v>1</v>
      </c>
      <c r="H127" s="313"/>
      <c r="I127" s="313"/>
      <c r="J127" s="313">
        <v>2</v>
      </c>
      <c r="K127" s="313">
        <v>1</v>
      </c>
      <c r="L127" s="313">
        <v>8</v>
      </c>
      <c r="M127" s="313">
        <v>6</v>
      </c>
      <c r="N127" s="313"/>
      <c r="O127" s="313"/>
      <c r="P127" s="313">
        <v>10</v>
      </c>
      <c r="Q127" s="313">
        <v>7</v>
      </c>
      <c r="R127" s="313">
        <v>17</v>
      </c>
    </row>
    <row r="128" spans="1:18" ht="19.350000000000001" customHeight="1" thickBot="1" x14ac:dyDescent="0.3">
      <c r="A128" s="1310" t="s">
        <v>741</v>
      </c>
      <c r="B128" s="1311"/>
      <c r="C128" s="1314"/>
      <c r="D128" s="325">
        <v>82</v>
      </c>
      <c r="E128" s="316">
        <v>127</v>
      </c>
      <c r="F128" s="316">
        <v>120</v>
      </c>
      <c r="G128" s="316">
        <v>123</v>
      </c>
      <c r="H128" s="316">
        <v>21</v>
      </c>
      <c r="I128" s="316">
        <v>19</v>
      </c>
      <c r="J128" s="316">
        <v>244</v>
      </c>
      <c r="K128" s="316">
        <v>253</v>
      </c>
      <c r="L128" s="316">
        <v>889</v>
      </c>
      <c r="M128" s="316">
        <v>752</v>
      </c>
      <c r="N128" s="316">
        <v>53</v>
      </c>
      <c r="O128" s="316">
        <v>54</v>
      </c>
      <c r="P128" s="316">
        <v>1207</v>
      </c>
      <c r="Q128" s="316">
        <v>1078</v>
      </c>
      <c r="R128" s="317">
        <v>2285</v>
      </c>
    </row>
    <row r="129" spans="1:18" ht="19.350000000000001" customHeight="1" x14ac:dyDescent="0.25">
      <c r="A129" s="308" t="s">
        <v>132</v>
      </c>
      <c r="B129" s="308">
        <v>703529</v>
      </c>
      <c r="C129" s="308" t="s">
        <v>286</v>
      </c>
      <c r="D129" s="309">
        <v>1</v>
      </c>
      <c r="E129" s="309">
        <v>2</v>
      </c>
      <c r="F129" s="309">
        <v>2</v>
      </c>
      <c r="G129" s="309">
        <v>2</v>
      </c>
      <c r="H129" s="309"/>
      <c r="I129" s="309"/>
      <c r="J129" s="309">
        <v>4</v>
      </c>
      <c r="K129" s="309">
        <v>4</v>
      </c>
      <c r="L129" s="309">
        <v>17</v>
      </c>
      <c r="M129" s="309">
        <v>9</v>
      </c>
      <c r="N129" s="309"/>
      <c r="O129" s="309">
        <v>2</v>
      </c>
      <c r="P129" s="309">
        <v>21</v>
      </c>
      <c r="Q129" s="309">
        <v>15</v>
      </c>
      <c r="R129" s="309">
        <v>36</v>
      </c>
    </row>
    <row r="130" spans="1:18" ht="19.350000000000001" customHeight="1" x14ac:dyDescent="0.25">
      <c r="A130" s="310" t="s">
        <v>132</v>
      </c>
      <c r="B130" s="310">
        <v>703539</v>
      </c>
      <c r="C130" s="310" t="s">
        <v>288</v>
      </c>
      <c r="D130" s="311">
        <v>1</v>
      </c>
      <c r="E130" s="311">
        <v>4</v>
      </c>
      <c r="F130" s="311">
        <v>2</v>
      </c>
      <c r="G130" s="311">
        <v>4</v>
      </c>
      <c r="H130" s="311"/>
      <c r="I130" s="311">
        <v>1</v>
      </c>
      <c r="J130" s="311">
        <v>4</v>
      </c>
      <c r="K130" s="311">
        <v>10</v>
      </c>
      <c r="L130" s="311">
        <v>26</v>
      </c>
      <c r="M130" s="311">
        <v>21</v>
      </c>
      <c r="N130" s="311"/>
      <c r="O130" s="311"/>
      <c r="P130" s="311">
        <v>30</v>
      </c>
      <c r="Q130" s="311">
        <v>32</v>
      </c>
      <c r="R130" s="311">
        <v>62</v>
      </c>
    </row>
    <row r="131" spans="1:18" ht="19.350000000000001" customHeight="1" x14ac:dyDescent="0.25">
      <c r="A131" s="310" t="s">
        <v>132</v>
      </c>
      <c r="B131" s="310">
        <v>707863</v>
      </c>
      <c r="C131" s="310" t="s">
        <v>316</v>
      </c>
      <c r="D131" s="311">
        <v>1</v>
      </c>
      <c r="E131" s="311">
        <v>2</v>
      </c>
      <c r="F131" s="311">
        <v>2</v>
      </c>
      <c r="G131" s="311">
        <v>2</v>
      </c>
      <c r="H131" s="311"/>
      <c r="I131" s="311"/>
      <c r="J131" s="311"/>
      <c r="K131" s="311"/>
      <c r="L131" s="311">
        <v>15</v>
      </c>
      <c r="M131" s="311">
        <v>13</v>
      </c>
      <c r="N131" s="311"/>
      <c r="O131" s="311"/>
      <c r="P131" s="311">
        <v>15</v>
      </c>
      <c r="Q131" s="311">
        <v>13</v>
      </c>
      <c r="R131" s="311">
        <v>28</v>
      </c>
    </row>
    <row r="132" spans="1:18" ht="19.350000000000001" customHeight="1" x14ac:dyDescent="0.25">
      <c r="A132" s="310" t="s">
        <v>132</v>
      </c>
      <c r="B132" s="310">
        <v>703248</v>
      </c>
      <c r="C132" s="310" t="s">
        <v>284</v>
      </c>
      <c r="D132" s="311">
        <v>1</v>
      </c>
      <c r="E132" s="311">
        <v>4</v>
      </c>
      <c r="F132" s="311">
        <v>2</v>
      </c>
      <c r="G132" s="311">
        <v>4</v>
      </c>
      <c r="H132" s="311"/>
      <c r="I132" s="311"/>
      <c r="J132" s="311">
        <v>4</v>
      </c>
      <c r="K132" s="311">
        <v>11</v>
      </c>
      <c r="L132" s="311">
        <v>20</v>
      </c>
      <c r="M132" s="311">
        <v>23</v>
      </c>
      <c r="N132" s="311"/>
      <c r="O132" s="311">
        <v>3</v>
      </c>
      <c r="P132" s="311">
        <v>24</v>
      </c>
      <c r="Q132" s="311">
        <v>37</v>
      </c>
      <c r="R132" s="311">
        <v>61</v>
      </c>
    </row>
    <row r="133" spans="1:18" ht="19.350000000000001" customHeight="1" x14ac:dyDescent="0.25">
      <c r="A133" s="310" t="s">
        <v>132</v>
      </c>
      <c r="B133" s="310">
        <v>703378</v>
      </c>
      <c r="C133" s="310" t="s">
        <v>285</v>
      </c>
      <c r="D133" s="311">
        <v>1</v>
      </c>
      <c r="E133" s="311">
        <v>1</v>
      </c>
      <c r="F133" s="311">
        <v>1</v>
      </c>
      <c r="G133" s="311">
        <v>1</v>
      </c>
      <c r="H133" s="311"/>
      <c r="I133" s="311"/>
      <c r="J133" s="311">
        <v>2</v>
      </c>
      <c r="K133" s="311">
        <v>2</v>
      </c>
      <c r="L133" s="311">
        <v>4</v>
      </c>
      <c r="M133" s="311">
        <v>4</v>
      </c>
      <c r="N133" s="311"/>
      <c r="O133" s="311"/>
      <c r="P133" s="311">
        <v>6</v>
      </c>
      <c r="Q133" s="311">
        <v>6</v>
      </c>
      <c r="R133" s="311">
        <v>12</v>
      </c>
    </row>
    <row r="134" spans="1:18" ht="19.350000000000001" customHeight="1" x14ac:dyDescent="0.25">
      <c r="A134" s="310" t="s">
        <v>132</v>
      </c>
      <c r="B134" s="310">
        <v>707887</v>
      </c>
      <c r="C134" s="310" t="s">
        <v>318</v>
      </c>
      <c r="D134" s="311">
        <v>1</v>
      </c>
      <c r="E134" s="311">
        <v>2</v>
      </c>
      <c r="F134" s="311">
        <v>1</v>
      </c>
      <c r="G134" s="311">
        <v>2</v>
      </c>
      <c r="H134" s="311"/>
      <c r="I134" s="311"/>
      <c r="J134" s="311">
        <v>3</v>
      </c>
      <c r="K134" s="311">
        <v>2</v>
      </c>
      <c r="L134" s="311">
        <v>16</v>
      </c>
      <c r="M134" s="311">
        <v>26</v>
      </c>
      <c r="N134" s="311"/>
      <c r="O134" s="311"/>
      <c r="P134" s="311">
        <v>19</v>
      </c>
      <c r="Q134" s="311">
        <v>28</v>
      </c>
      <c r="R134" s="311">
        <v>47</v>
      </c>
    </row>
    <row r="135" spans="1:18" ht="19.350000000000001" customHeight="1" x14ac:dyDescent="0.25">
      <c r="A135" s="310" t="s">
        <v>132</v>
      </c>
      <c r="B135" s="310">
        <v>703542</v>
      </c>
      <c r="C135" s="310" t="s">
        <v>289</v>
      </c>
      <c r="D135" s="311">
        <v>1</v>
      </c>
      <c r="E135" s="311">
        <v>2</v>
      </c>
      <c r="F135" s="311">
        <v>1</v>
      </c>
      <c r="G135" s="311">
        <v>2</v>
      </c>
      <c r="H135" s="311"/>
      <c r="I135" s="311"/>
      <c r="J135" s="311">
        <v>3</v>
      </c>
      <c r="K135" s="311">
        <v>4</v>
      </c>
      <c r="L135" s="311">
        <v>9</v>
      </c>
      <c r="M135" s="311">
        <v>11</v>
      </c>
      <c r="N135" s="311">
        <v>2</v>
      </c>
      <c r="O135" s="311">
        <v>1</v>
      </c>
      <c r="P135" s="311">
        <v>14</v>
      </c>
      <c r="Q135" s="311">
        <v>16</v>
      </c>
      <c r="R135" s="311">
        <v>30</v>
      </c>
    </row>
    <row r="136" spans="1:18" ht="19.350000000000001" customHeight="1" x14ac:dyDescent="0.25">
      <c r="A136" s="310" t="s">
        <v>132</v>
      </c>
      <c r="B136" s="310">
        <v>747916</v>
      </c>
      <c r="C136" s="310" t="s">
        <v>348</v>
      </c>
      <c r="D136" s="311">
        <v>1</v>
      </c>
      <c r="E136" s="311">
        <v>2</v>
      </c>
      <c r="F136" s="311">
        <v>2</v>
      </c>
      <c r="G136" s="311">
        <v>2</v>
      </c>
      <c r="H136" s="311">
        <v>2</v>
      </c>
      <c r="I136" s="311"/>
      <c r="J136" s="311">
        <v>2</v>
      </c>
      <c r="K136" s="311">
        <v>5</v>
      </c>
      <c r="L136" s="311">
        <v>16</v>
      </c>
      <c r="M136" s="311">
        <v>14</v>
      </c>
      <c r="N136" s="311"/>
      <c r="O136" s="311"/>
      <c r="P136" s="311">
        <v>20</v>
      </c>
      <c r="Q136" s="311">
        <v>19</v>
      </c>
      <c r="R136" s="311">
        <v>39</v>
      </c>
    </row>
    <row r="137" spans="1:18" ht="19.350000000000001" customHeight="1" x14ac:dyDescent="0.25">
      <c r="A137" s="310" t="s">
        <v>132</v>
      </c>
      <c r="B137" s="310">
        <v>99952571</v>
      </c>
      <c r="C137" s="310" t="s">
        <v>419</v>
      </c>
      <c r="D137" s="311">
        <v>1</v>
      </c>
      <c r="E137" s="311">
        <v>2</v>
      </c>
      <c r="F137" s="311">
        <v>2</v>
      </c>
      <c r="G137" s="311">
        <v>2</v>
      </c>
      <c r="H137" s="311"/>
      <c r="I137" s="311">
        <v>1</v>
      </c>
      <c r="J137" s="311">
        <v>6</v>
      </c>
      <c r="K137" s="311">
        <v>4</v>
      </c>
      <c r="L137" s="311">
        <v>8</v>
      </c>
      <c r="M137" s="311">
        <v>11</v>
      </c>
      <c r="N137" s="311">
        <v>3</v>
      </c>
      <c r="O137" s="311">
        <v>1</v>
      </c>
      <c r="P137" s="311">
        <v>17</v>
      </c>
      <c r="Q137" s="311">
        <v>17</v>
      </c>
      <c r="R137" s="311">
        <v>34</v>
      </c>
    </row>
    <row r="138" spans="1:18" ht="19.350000000000001" customHeight="1" x14ac:dyDescent="0.25">
      <c r="A138" s="310" t="s">
        <v>132</v>
      </c>
      <c r="B138" s="310">
        <v>707234</v>
      </c>
      <c r="C138" s="846" t="s">
        <v>301</v>
      </c>
      <c r="D138" s="311">
        <v>1</v>
      </c>
      <c r="E138" s="311">
        <v>1</v>
      </c>
      <c r="F138" s="311">
        <v>1</v>
      </c>
      <c r="G138" s="311">
        <v>1</v>
      </c>
      <c r="H138" s="311"/>
      <c r="I138" s="311"/>
      <c r="J138" s="311">
        <v>1</v>
      </c>
      <c r="K138" s="311">
        <v>1</v>
      </c>
      <c r="L138" s="311">
        <v>6</v>
      </c>
      <c r="M138" s="311">
        <v>3</v>
      </c>
      <c r="N138" s="311"/>
      <c r="O138" s="311"/>
      <c r="P138" s="311">
        <v>7</v>
      </c>
      <c r="Q138" s="311">
        <v>4</v>
      </c>
      <c r="R138" s="311">
        <v>11</v>
      </c>
    </row>
    <row r="139" spans="1:18" ht="19.350000000000001" customHeight="1" x14ac:dyDescent="0.25">
      <c r="A139" s="310" t="s">
        <v>132</v>
      </c>
      <c r="B139" s="310">
        <v>709568</v>
      </c>
      <c r="C139" s="846" t="s">
        <v>331</v>
      </c>
      <c r="D139" s="311">
        <v>1</v>
      </c>
      <c r="E139" s="311">
        <v>1</v>
      </c>
      <c r="F139" s="311">
        <v>1</v>
      </c>
      <c r="G139" s="311">
        <v>1</v>
      </c>
      <c r="H139" s="311"/>
      <c r="I139" s="311"/>
      <c r="J139" s="311">
        <v>1</v>
      </c>
      <c r="K139" s="311">
        <v>3</v>
      </c>
      <c r="L139" s="311">
        <v>5</v>
      </c>
      <c r="M139" s="311">
        <v>3</v>
      </c>
      <c r="N139" s="311"/>
      <c r="O139" s="311"/>
      <c r="P139" s="311">
        <v>6</v>
      </c>
      <c r="Q139" s="311">
        <v>6</v>
      </c>
      <c r="R139" s="311">
        <v>12</v>
      </c>
    </row>
    <row r="140" spans="1:18" ht="19.350000000000001" customHeight="1" x14ac:dyDescent="0.25">
      <c r="A140" s="310" t="s">
        <v>132</v>
      </c>
      <c r="B140" s="310">
        <v>707106</v>
      </c>
      <c r="C140" s="846" t="s">
        <v>298</v>
      </c>
      <c r="D140" s="311">
        <v>1</v>
      </c>
      <c r="E140" s="311">
        <v>1</v>
      </c>
      <c r="F140" s="311">
        <v>1</v>
      </c>
      <c r="G140" s="311"/>
      <c r="H140" s="311"/>
      <c r="I140" s="311"/>
      <c r="J140" s="311">
        <v>2</v>
      </c>
      <c r="K140" s="311">
        <v>2</v>
      </c>
      <c r="L140" s="311">
        <v>12</v>
      </c>
      <c r="M140" s="311">
        <v>8</v>
      </c>
      <c r="N140" s="311"/>
      <c r="O140" s="311"/>
      <c r="P140" s="311">
        <v>14</v>
      </c>
      <c r="Q140" s="311">
        <v>10</v>
      </c>
      <c r="R140" s="311">
        <v>24</v>
      </c>
    </row>
    <row r="141" spans="1:18" ht="19.350000000000001" customHeight="1" x14ac:dyDescent="0.25">
      <c r="A141" s="310" t="s">
        <v>132</v>
      </c>
      <c r="B141" s="310">
        <v>704882</v>
      </c>
      <c r="C141" s="846" t="s">
        <v>293</v>
      </c>
      <c r="D141" s="311">
        <v>1</v>
      </c>
      <c r="E141" s="311">
        <v>1</v>
      </c>
      <c r="F141" s="311">
        <v>1</v>
      </c>
      <c r="G141" s="311">
        <v>1</v>
      </c>
      <c r="H141" s="311">
        <v>1</v>
      </c>
      <c r="I141" s="311"/>
      <c r="J141" s="311">
        <v>2</v>
      </c>
      <c r="K141" s="311">
        <v>2</v>
      </c>
      <c r="L141" s="311">
        <v>3</v>
      </c>
      <c r="M141" s="311">
        <v>4</v>
      </c>
      <c r="N141" s="311"/>
      <c r="O141" s="311"/>
      <c r="P141" s="311">
        <v>6</v>
      </c>
      <c r="Q141" s="311">
        <v>6</v>
      </c>
      <c r="R141" s="311">
        <v>12</v>
      </c>
    </row>
    <row r="142" spans="1:18" ht="19.350000000000001" customHeight="1" x14ac:dyDescent="0.25">
      <c r="A142" s="310" t="s">
        <v>132</v>
      </c>
      <c r="B142" s="310">
        <v>709528</v>
      </c>
      <c r="C142" s="846" t="s">
        <v>329</v>
      </c>
      <c r="D142" s="311">
        <v>1</v>
      </c>
      <c r="E142" s="311">
        <v>1</v>
      </c>
      <c r="F142" s="311">
        <v>1</v>
      </c>
      <c r="G142" s="311"/>
      <c r="H142" s="311"/>
      <c r="I142" s="311"/>
      <c r="J142" s="311">
        <v>3</v>
      </c>
      <c r="K142" s="311"/>
      <c r="L142" s="311">
        <v>7</v>
      </c>
      <c r="M142" s="311">
        <v>5</v>
      </c>
      <c r="N142" s="311"/>
      <c r="O142" s="311"/>
      <c r="P142" s="311">
        <v>10</v>
      </c>
      <c r="Q142" s="311">
        <v>5</v>
      </c>
      <c r="R142" s="311">
        <v>15</v>
      </c>
    </row>
    <row r="143" spans="1:18" ht="19.350000000000001" customHeight="1" x14ac:dyDescent="0.25">
      <c r="A143" s="310" t="s">
        <v>132</v>
      </c>
      <c r="B143" s="310">
        <v>704920</v>
      </c>
      <c r="C143" s="846" t="s">
        <v>296</v>
      </c>
      <c r="D143" s="311">
        <v>1</v>
      </c>
      <c r="E143" s="311">
        <v>1</v>
      </c>
      <c r="F143" s="311">
        <v>1</v>
      </c>
      <c r="G143" s="311">
        <v>1</v>
      </c>
      <c r="H143" s="311"/>
      <c r="I143" s="311"/>
      <c r="J143" s="311">
        <v>4</v>
      </c>
      <c r="K143" s="311">
        <v>3</v>
      </c>
      <c r="L143" s="311">
        <v>4</v>
      </c>
      <c r="M143" s="311">
        <v>4</v>
      </c>
      <c r="N143" s="311"/>
      <c r="O143" s="311"/>
      <c r="P143" s="311">
        <v>8</v>
      </c>
      <c r="Q143" s="311">
        <v>7</v>
      </c>
      <c r="R143" s="311">
        <v>15</v>
      </c>
    </row>
    <row r="144" spans="1:18" ht="19.350000000000001" customHeight="1" thickBot="1" x14ac:dyDescent="0.3">
      <c r="A144" s="312" t="s">
        <v>132</v>
      </c>
      <c r="B144" s="312">
        <v>709663</v>
      </c>
      <c r="C144" s="847" t="s">
        <v>336</v>
      </c>
      <c r="D144" s="313">
        <v>1</v>
      </c>
      <c r="E144" s="313">
        <v>1</v>
      </c>
      <c r="F144" s="313">
        <v>1</v>
      </c>
      <c r="G144" s="313">
        <v>1</v>
      </c>
      <c r="H144" s="313"/>
      <c r="I144" s="313"/>
      <c r="J144" s="313">
        <v>1</v>
      </c>
      <c r="K144" s="313">
        <v>4</v>
      </c>
      <c r="L144" s="313">
        <v>4</v>
      </c>
      <c r="M144" s="313">
        <v>2</v>
      </c>
      <c r="N144" s="313"/>
      <c r="O144" s="313"/>
      <c r="P144" s="313">
        <v>5</v>
      </c>
      <c r="Q144" s="313">
        <v>6</v>
      </c>
      <c r="R144" s="313">
        <v>11</v>
      </c>
    </row>
    <row r="145" spans="1:18" ht="19.350000000000001" customHeight="1" thickBot="1" x14ac:dyDescent="0.3">
      <c r="A145" s="1310" t="s">
        <v>742</v>
      </c>
      <c r="B145" s="1311"/>
      <c r="C145" s="1312"/>
      <c r="D145" s="316">
        <v>16</v>
      </c>
      <c r="E145" s="316">
        <v>28</v>
      </c>
      <c r="F145" s="316">
        <v>22</v>
      </c>
      <c r="G145" s="316">
        <v>26</v>
      </c>
      <c r="H145" s="316">
        <v>3</v>
      </c>
      <c r="I145" s="316">
        <v>2</v>
      </c>
      <c r="J145" s="316">
        <v>42</v>
      </c>
      <c r="K145" s="316">
        <v>57</v>
      </c>
      <c r="L145" s="316">
        <v>172</v>
      </c>
      <c r="M145" s="316">
        <v>161</v>
      </c>
      <c r="N145" s="316">
        <v>5</v>
      </c>
      <c r="O145" s="316">
        <v>7</v>
      </c>
      <c r="P145" s="316">
        <v>222</v>
      </c>
      <c r="Q145" s="316">
        <v>227</v>
      </c>
      <c r="R145" s="317">
        <v>449</v>
      </c>
    </row>
    <row r="146" spans="1:18" ht="19.350000000000001" customHeight="1" x14ac:dyDescent="0.25">
      <c r="A146" s="308" t="s">
        <v>132</v>
      </c>
      <c r="B146" s="308"/>
      <c r="C146" s="308" t="s">
        <v>743</v>
      </c>
      <c r="D146" s="309">
        <v>1</v>
      </c>
      <c r="E146" s="309">
        <v>24</v>
      </c>
      <c r="F146" s="309">
        <v>29</v>
      </c>
      <c r="G146" s="309">
        <v>33</v>
      </c>
      <c r="H146" s="309"/>
      <c r="I146" s="309"/>
      <c r="J146" s="309">
        <v>1</v>
      </c>
      <c r="K146" s="309">
        <v>5</v>
      </c>
      <c r="L146" s="309">
        <v>106</v>
      </c>
      <c r="M146" s="309">
        <v>112</v>
      </c>
      <c r="N146" s="309">
        <v>73</v>
      </c>
      <c r="O146" s="309">
        <v>81</v>
      </c>
      <c r="P146" s="309">
        <v>180</v>
      </c>
      <c r="Q146" s="309">
        <v>198</v>
      </c>
      <c r="R146" s="309">
        <v>378</v>
      </c>
    </row>
    <row r="147" spans="1:18" ht="19.350000000000001" customHeight="1" x14ac:dyDescent="0.25">
      <c r="A147" s="310" t="s">
        <v>132</v>
      </c>
      <c r="B147" s="310"/>
      <c r="C147" s="310" t="s">
        <v>744</v>
      </c>
      <c r="D147" s="311">
        <v>1</v>
      </c>
      <c r="E147" s="311">
        <v>13</v>
      </c>
      <c r="F147" s="311">
        <v>28</v>
      </c>
      <c r="G147" s="311">
        <v>15</v>
      </c>
      <c r="H147" s="311">
        <v>3</v>
      </c>
      <c r="I147" s="311"/>
      <c r="J147" s="311">
        <v>30</v>
      </c>
      <c r="K147" s="311">
        <v>33</v>
      </c>
      <c r="L147" s="311">
        <v>29</v>
      </c>
      <c r="M147" s="311">
        <v>26</v>
      </c>
      <c r="N147" s="311">
        <v>18</v>
      </c>
      <c r="O147" s="311">
        <v>13</v>
      </c>
      <c r="P147" s="311">
        <v>80</v>
      </c>
      <c r="Q147" s="311">
        <v>72</v>
      </c>
      <c r="R147" s="311">
        <v>152</v>
      </c>
    </row>
    <row r="148" spans="1:18" ht="19.350000000000001" customHeight="1" thickBot="1" x14ac:dyDescent="0.3">
      <c r="A148" s="312" t="s">
        <v>132</v>
      </c>
      <c r="B148" s="312"/>
      <c r="C148" s="312" t="s">
        <v>745</v>
      </c>
      <c r="D148" s="313">
        <v>1</v>
      </c>
      <c r="E148" s="313">
        <v>16</v>
      </c>
      <c r="F148" s="313">
        <v>35</v>
      </c>
      <c r="G148" s="313">
        <v>28</v>
      </c>
      <c r="H148" s="313">
        <v>25</v>
      </c>
      <c r="I148" s="313">
        <v>15</v>
      </c>
      <c r="J148" s="313">
        <v>26</v>
      </c>
      <c r="K148" s="313">
        <v>29</v>
      </c>
      <c r="L148" s="313">
        <v>18</v>
      </c>
      <c r="M148" s="313">
        <v>18</v>
      </c>
      <c r="N148" s="313">
        <v>7</v>
      </c>
      <c r="O148" s="313">
        <v>6</v>
      </c>
      <c r="P148" s="313">
        <v>76</v>
      </c>
      <c r="Q148" s="313">
        <v>68</v>
      </c>
      <c r="R148" s="313">
        <v>144</v>
      </c>
    </row>
    <row r="149" spans="1:18" ht="19.350000000000001" customHeight="1" thickBot="1" x14ac:dyDescent="0.3">
      <c r="A149" s="1310" t="s">
        <v>746</v>
      </c>
      <c r="B149" s="1311"/>
      <c r="C149" s="1312"/>
      <c r="D149" s="316">
        <v>3</v>
      </c>
      <c r="E149" s="316">
        <v>53</v>
      </c>
      <c r="F149" s="316">
        <v>92</v>
      </c>
      <c r="G149" s="316">
        <v>76</v>
      </c>
      <c r="H149" s="316">
        <v>28</v>
      </c>
      <c r="I149" s="316">
        <v>15</v>
      </c>
      <c r="J149" s="316">
        <v>57</v>
      </c>
      <c r="K149" s="316">
        <v>67</v>
      </c>
      <c r="L149" s="316">
        <v>153</v>
      </c>
      <c r="M149" s="316">
        <v>156</v>
      </c>
      <c r="N149" s="316">
        <v>98</v>
      </c>
      <c r="O149" s="316">
        <v>100</v>
      </c>
      <c r="P149" s="316">
        <v>336</v>
      </c>
      <c r="Q149" s="316">
        <v>338</v>
      </c>
      <c r="R149" s="317">
        <v>674</v>
      </c>
    </row>
    <row r="150" spans="1:18" ht="19.350000000000001" customHeight="1" thickBot="1" x14ac:dyDescent="0.3">
      <c r="A150" s="1310" t="s">
        <v>747</v>
      </c>
      <c r="B150" s="1311"/>
      <c r="C150" s="1312"/>
      <c r="D150" s="316">
        <v>101</v>
      </c>
      <c r="E150" s="316">
        <v>208</v>
      </c>
      <c r="F150" s="316">
        <v>234</v>
      </c>
      <c r="G150" s="316">
        <v>225</v>
      </c>
      <c r="H150" s="316">
        <v>52</v>
      </c>
      <c r="I150" s="316">
        <v>36</v>
      </c>
      <c r="J150" s="316">
        <v>343</v>
      </c>
      <c r="K150" s="316">
        <v>377</v>
      </c>
      <c r="L150" s="316">
        <v>1214</v>
      </c>
      <c r="M150" s="316">
        <v>1069</v>
      </c>
      <c r="N150" s="316">
        <v>156</v>
      </c>
      <c r="O150" s="316">
        <v>161</v>
      </c>
      <c r="P150" s="316">
        <v>1765</v>
      </c>
      <c r="Q150" s="316">
        <v>1643</v>
      </c>
      <c r="R150" s="317">
        <v>3408</v>
      </c>
    </row>
    <row r="151" spans="1:18" ht="19.350000000000001" customHeight="1" thickBot="1" x14ac:dyDescent="0.3">
      <c r="A151" s="314" t="s">
        <v>1</v>
      </c>
      <c r="B151" s="314">
        <v>720546</v>
      </c>
      <c r="C151" s="849" t="s">
        <v>13</v>
      </c>
      <c r="D151" s="315">
        <v>1</v>
      </c>
      <c r="E151" s="315">
        <v>1</v>
      </c>
      <c r="F151" s="315">
        <v>1</v>
      </c>
      <c r="G151" s="315">
        <v>1</v>
      </c>
      <c r="H151" s="315"/>
      <c r="I151" s="315">
        <v>1</v>
      </c>
      <c r="J151" s="315">
        <v>3</v>
      </c>
      <c r="K151" s="315">
        <v>2</v>
      </c>
      <c r="L151" s="315">
        <v>3</v>
      </c>
      <c r="M151" s="315">
        <v>1</v>
      </c>
      <c r="N151" s="315"/>
      <c r="O151" s="315">
        <v>3</v>
      </c>
      <c r="P151" s="315">
        <v>6</v>
      </c>
      <c r="Q151" s="315">
        <v>7</v>
      </c>
      <c r="R151" s="315">
        <v>13</v>
      </c>
    </row>
    <row r="152" spans="1:18" ht="19.350000000000001" customHeight="1" thickBot="1" x14ac:dyDescent="0.3">
      <c r="A152" s="1310" t="s">
        <v>748</v>
      </c>
      <c r="B152" s="1311"/>
      <c r="C152" s="1312"/>
      <c r="D152" s="316">
        <v>1</v>
      </c>
      <c r="E152" s="316">
        <v>1</v>
      </c>
      <c r="F152" s="316">
        <v>1</v>
      </c>
      <c r="G152" s="316">
        <v>1</v>
      </c>
      <c r="H152" s="316"/>
      <c r="I152" s="316">
        <v>1</v>
      </c>
      <c r="J152" s="316">
        <v>3</v>
      </c>
      <c r="K152" s="316">
        <v>2</v>
      </c>
      <c r="L152" s="316">
        <v>3</v>
      </c>
      <c r="M152" s="316">
        <v>1</v>
      </c>
      <c r="N152" s="316"/>
      <c r="O152" s="316">
        <v>3</v>
      </c>
      <c r="P152" s="316">
        <v>6</v>
      </c>
      <c r="Q152" s="316">
        <v>7</v>
      </c>
      <c r="R152" s="317">
        <v>13</v>
      </c>
    </row>
    <row r="153" spans="1:18" ht="19.350000000000001" customHeight="1" x14ac:dyDescent="0.25">
      <c r="A153" s="308" t="s">
        <v>23</v>
      </c>
      <c r="B153" s="308">
        <v>726020</v>
      </c>
      <c r="C153" s="308" t="s">
        <v>58</v>
      </c>
      <c r="D153" s="309">
        <v>1</v>
      </c>
      <c r="E153" s="309">
        <v>1</v>
      </c>
      <c r="F153" s="309">
        <v>1</v>
      </c>
      <c r="G153" s="309">
        <v>1</v>
      </c>
      <c r="H153" s="309"/>
      <c r="I153" s="309"/>
      <c r="J153" s="309">
        <v>5</v>
      </c>
      <c r="K153" s="309">
        <v>7</v>
      </c>
      <c r="L153" s="309">
        <v>11</v>
      </c>
      <c r="M153" s="309">
        <v>3</v>
      </c>
      <c r="N153" s="309"/>
      <c r="O153" s="309"/>
      <c r="P153" s="309">
        <v>16</v>
      </c>
      <c r="Q153" s="309">
        <v>10</v>
      </c>
      <c r="R153" s="309">
        <v>26</v>
      </c>
    </row>
    <row r="154" spans="1:18" ht="19.350000000000001" customHeight="1" x14ac:dyDescent="0.25">
      <c r="A154" s="310" t="s">
        <v>23</v>
      </c>
      <c r="B154" s="310">
        <v>745110</v>
      </c>
      <c r="C154" s="310" t="s">
        <v>63</v>
      </c>
      <c r="D154" s="311">
        <v>1</v>
      </c>
      <c r="E154" s="311">
        <v>1</v>
      </c>
      <c r="F154" s="311">
        <v>1</v>
      </c>
      <c r="G154" s="311">
        <v>1</v>
      </c>
      <c r="H154" s="311"/>
      <c r="I154" s="311"/>
      <c r="J154" s="311">
        <v>3</v>
      </c>
      <c r="K154" s="311">
        <v>4</v>
      </c>
      <c r="L154" s="311">
        <v>2</v>
      </c>
      <c r="M154" s="311">
        <v>2</v>
      </c>
      <c r="N154" s="311"/>
      <c r="O154" s="311"/>
      <c r="P154" s="311">
        <v>5</v>
      </c>
      <c r="Q154" s="311">
        <v>6</v>
      </c>
      <c r="R154" s="311">
        <v>11</v>
      </c>
    </row>
    <row r="155" spans="1:18" ht="19.350000000000001" customHeight="1" x14ac:dyDescent="0.25">
      <c r="A155" s="310" t="s">
        <v>23</v>
      </c>
      <c r="B155" s="310">
        <v>725757</v>
      </c>
      <c r="C155" s="310" t="s">
        <v>34</v>
      </c>
      <c r="D155" s="311">
        <v>1</v>
      </c>
      <c r="E155" s="311">
        <v>1</v>
      </c>
      <c r="F155" s="311">
        <v>1</v>
      </c>
      <c r="G155" s="311"/>
      <c r="H155" s="311">
        <v>3</v>
      </c>
      <c r="I155" s="311">
        <v>4</v>
      </c>
      <c r="J155" s="311">
        <v>2</v>
      </c>
      <c r="K155" s="311"/>
      <c r="L155" s="311">
        <v>3</v>
      </c>
      <c r="M155" s="311">
        <v>1</v>
      </c>
      <c r="N155" s="311"/>
      <c r="O155" s="311"/>
      <c r="P155" s="311">
        <v>8</v>
      </c>
      <c r="Q155" s="311">
        <v>5</v>
      </c>
      <c r="R155" s="311">
        <v>13</v>
      </c>
    </row>
    <row r="156" spans="1:18" ht="19.350000000000001" customHeight="1" x14ac:dyDescent="0.25">
      <c r="A156" s="310" t="s">
        <v>23</v>
      </c>
      <c r="B156" s="310">
        <v>725765</v>
      </c>
      <c r="C156" s="310" t="s">
        <v>36</v>
      </c>
      <c r="D156" s="311">
        <v>1</v>
      </c>
      <c r="E156" s="311">
        <v>1</v>
      </c>
      <c r="F156" s="311">
        <v>1</v>
      </c>
      <c r="G156" s="311"/>
      <c r="H156" s="311"/>
      <c r="I156" s="311"/>
      <c r="J156" s="311">
        <v>5</v>
      </c>
      <c r="K156" s="311">
        <v>1</v>
      </c>
      <c r="L156" s="311">
        <v>6</v>
      </c>
      <c r="M156" s="311">
        <v>1</v>
      </c>
      <c r="N156" s="311"/>
      <c r="O156" s="311"/>
      <c r="P156" s="311">
        <v>11</v>
      </c>
      <c r="Q156" s="311">
        <v>2</v>
      </c>
      <c r="R156" s="311">
        <v>13</v>
      </c>
    </row>
    <row r="157" spans="1:18" ht="19.350000000000001" customHeight="1" x14ac:dyDescent="0.25">
      <c r="A157" s="310" t="s">
        <v>23</v>
      </c>
      <c r="B157" s="310">
        <v>725780</v>
      </c>
      <c r="C157" s="310" t="s">
        <v>38</v>
      </c>
      <c r="D157" s="311">
        <v>1</v>
      </c>
      <c r="E157" s="311">
        <v>1</v>
      </c>
      <c r="F157" s="311">
        <v>1</v>
      </c>
      <c r="G157" s="311">
        <v>1</v>
      </c>
      <c r="H157" s="311">
        <v>1</v>
      </c>
      <c r="I157" s="311"/>
      <c r="J157" s="311">
        <v>2</v>
      </c>
      <c r="K157" s="311">
        <v>2</v>
      </c>
      <c r="L157" s="311">
        <v>6</v>
      </c>
      <c r="M157" s="311">
        <v>2</v>
      </c>
      <c r="N157" s="311"/>
      <c r="O157" s="311"/>
      <c r="P157" s="311">
        <v>9</v>
      </c>
      <c r="Q157" s="311">
        <v>4</v>
      </c>
      <c r="R157" s="311">
        <v>13</v>
      </c>
    </row>
    <row r="158" spans="1:18" ht="19.350000000000001" customHeight="1" x14ac:dyDescent="0.25">
      <c r="A158" s="310" t="s">
        <v>23</v>
      </c>
      <c r="B158" s="310">
        <v>726015</v>
      </c>
      <c r="C158" s="310" t="s">
        <v>57</v>
      </c>
      <c r="D158" s="311">
        <v>1</v>
      </c>
      <c r="E158" s="311">
        <v>1</v>
      </c>
      <c r="F158" s="311">
        <v>1</v>
      </c>
      <c r="G158" s="311"/>
      <c r="H158" s="311"/>
      <c r="I158" s="311"/>
      <c r="J158" s="311">
        <v>2</v>
      </c>
      <c r="K158" s="311">
        <v>3</v>
      </c>
      <c r="L158" s="311">
        <v>1</v>
      </c>
      <c r="M158" s="311">
        <v>6</v>
      </c>
      <c r="N158" s="311"/>
      <c r="O158" s="311"/>
      <c r="P158" s="311">
        <v>3</v>
      </c>
      <c r="Q158" s="311">
        <v>9</v>
      </c>
      <c r="R158" s="311">
        <v>12</v>
      </c>
    </row>
    <row r="159" spans="1:18" ht="19.350000000000001" customHeight="1" x14ac:dyDescent="0.25">
      <c r="A159" s="310" t="s">
        <v>23</v>
      </c>
      <c r="B159" s="310">
        <v>726010</v>
      </c>
      <c r="C159" s="310" t="s">
        <v>56</v>
      </c>
      <c r="D159" s="311">
        <v>1</v>
      </c>
      <c r="E159" s="311">
        <v>1</v>
      </c>
      <c r="F159" s="311">
        <v>1</v>
      </c>
      <c r="G159" s="311"/>
      <c r="H159" s="311">
        <v>1</v>
      </c>
      <c r="I159" s="311">
        <v>1</v>
      </c>
      <c r="J159" s="311"/>
      <c r="K159" s="311">
        <v>4</v>
      </c>
      <c r="L159" s="311">
        <v>3</v>
      </c>
      <c r="M159" s="311">
        <v>6</v>
      </c>
      <c r="N159" s="311">
        <v>1</v>
      </c>
      <c r="O159" s="311"/>
      <c r="P159" s="311">
        <v>5</v>
      </c>
      <c r="Q159" s="311">
        <v>11</v>
      </c>
      <c r="R159" s="311">
        <v>16</v>
      </c>
    </row>
    <row r="160" spans="1:18" ht="19.350000000000001" customHeight="1" x14ac:dyDescent="0.25">
      <c r="A160" s="310" t="s">
        <v>23</v>
      </c>
      <c r="B160" s="310">
        <v>726033</v>
      </c>
      <c r="C160" s="310" t="s">
        <v>62</v>
      </c>
      <c r="D160" s="311">
        <v>1</v>
      </c>
      <c r="E160" s="311">
        <v>1</v>
      </c>
      <c r="F160" s="311">
        <v>1</v>
      </c>
      <c r="G160" s="311">
        <v>1</v>
      </c>
      <c r="H160" s="311"/>
      <c r="I160" s="311"/>
      <c r="J160" s="311">
        <v>1</v>
      </c>
      <c r="K160" s="311">
        <v>1</v>
      </c>
      <c r="L160" s="311">
        <v>4</v>
      </c>
      <c r="M160" s="311">
        <v>9</v>
      </c>
      <c r="N160" s="311"/>
      <c r="O160" s="311"/>
      <c r="P160" s="311">
        <v>5</v>
      </c>
      <c r="Q160" s="311">
        <v>10</v>
      </c>
      <c r="R160" s="311">
        <v>15</v>
      </c>
    </row>
    <row r="161" spans="1:18" ht="19.350000000000001" customHeight="1" x14ac:dyDescent="0.25">
      <c r="A161" s="310" t="s">
        <v>23</v>
      </c>
      <c r="B161" s="310">
        <v>725805</v>
      </c>
      <c r="C161" s="310" t="s">
        <v>42</v>
      </c>
      <c r="D161" s="311">
        <v>1</v>
      </c>
      <c r="E161" s="311">
        <v>1</v>
      </c>
      <c r="F161" s="311">
        <v>1</v>
      </c>
      <c r="G161" s="311">
        <v>1</v>
      </c>
      <c r="H161" s="311"/>
      <c r="I161" s="311"/>
      <c r="J161" s="311">
        <v>2</v>
      </c>
      <c r="K161" s="311">
        <v>4</v>
      </c>
      <c r="L161" s="311">
        <v>2</v>
      </c>
      <c r="M161" s="311">
        <v>2</v>
      </c>
      <c r="N161" s="311"/>
      <c r="O161" s="311"/>
      <c r="P161" s="311">
        <v>4</v>
      </c>
      <c r="Q161" s="311">
        <v>6</v>
      </c>
      <c r="R161" s="311">
        <v>10</v>
      </c>
    </row>
    <row r="162" spans="1:18" ht="19.350000000000001" customHeight="1" x14ac:dyDescent="0.25">
      <c r="A162" s="310" t="s">
        <v>23</v>
      </c>
      <c r="B162" s="310">
        <v>726006</v>
      </c>
      <c r="C162" s="310" t="s">
        <v>55</v>
      </c>
      <c r="D162" s="311">
        <v>1</v>
      </c>
      <c r="E162" s="311">
        <v>2</v>
      </c>
      <c r="F162" s="311">
        <v>1</v>
      </c>
      <c r="G162" s="311">
        <v>1</v>
      </c>
      <c r="H162" s="311">
        <v>2</v>
      </c>
      <c r="I162" s="311">
        <v>3</v>
      </c>
      <c r="J162" s="311">
        <v>11</v>
      </c>
      <c r="K162" s="311">
        <v>15</v>
      </c>
      <c r="L162" s="311">
        <v>4</v>
      </c>
      <c r="M162" s="311">
        <v>7</v>
      </c>
      <c r="N162" s="311">
        <v>1</v>
      </c>
      <c r="O162" s="311"/>
      <c r="P162" s="311">
        <v>18</v>
      </c>
      <c r="Q162" s="311">
        <v>25</v>
      </c>
      <c r="R162" s="311">
        <v>43</v>
      </c>
    </row>
    <row r="163" spans="1:18" ht="19.350000000000001" customHeight="1" x14ac:dyDescent="0.25">
      <c r="A163" s="310" t="s">
        <v>23</v>
      </c>
      <c r="B163" s="310">
        <v>725995</v>
      </c>
      <c r="C163" s="310" t="s">
        <v>53</v>
      </c>
      <c r="D163" s="311">
        <v>1</v>
      </c>
      <c r="E163" s="311">
        <v>1</v>
      </c>
      <c r="F163" s="311">
        <v>1</v>
      </c>
      <c r="G163" s="311">
        <v>1</v>
      </c>
      <c r="H163" s="311">
        <v>1</v>
      </c>
      <c r="I163" s="311"/>
      <c r="J163" s="311">
        <v>3</v>
      </c>
      <c r="K163" s="311">
        <v>6</v>
      </c>
      <c r="L163" s="311">
        <v>1</v>
      </c>
      <c r="M163" s="311">
        <v>3</v>
      </c>
      <c r="N163" s="311"/>
      <c r="O163" s="311"/>
      <c r="P163" s="311">
        <v>5</v>
      </c>
      <c r="Q163" s="311">
        <v>9</v>
      </c>
      <c r="R163" s="311">
        <v>14</v>
      </c>
    </row>
    <row r="164" spans="1:18" ht="19.350000000000001" customHeight="1" x14ac:dyDescent="0.25">
      <c r="A164" s="310" t="s">
        <v>23</v>
      </c>
      <c r="B164" s="310">
        <v>725993</v>
      </c>
      <c r="C164" s="846" t="s">
        <v>52</v>
      </c>
      <c r="D164" s="311">
        <v>1</v>
      </c>
      <c r="E164" s="311">
        <v>1</v>
      </c>
      <c r="F164" s="311">
        <v>1</v>
      </c>
      <c r="G164" s="311">
        <v>1</v>
      </c>
      <c r="H164" s="311"/>
      <c r="I164" s="311"/>
      <c r="J164" s="311">
        <v>3</v>
      </c>
      <c r="K164" s="311">
        <v>3</v>
      </c>
      <c r="L164" s="311">
        <v>6</v>
      </c>
      <c r="M164" s="311">
        <v>1</v>
      </c>
      <c r="N164" s="311"/>
      <c r="O164" s="311"/>
      <c r="P164" s="311">
        <v>9</v>
      </c>
      <c r="Q164" s="311">
        <v>4</v>
      </c>
      <c r="R164" s="311">
        <v>13</v>
      </c>
    </row>
    <row r="165" spans="1:18" ht="19.350000000000001" customHeight="1" x14ac:dyDescent="0.25">
      <c r="A165" s="310" t="s">
        <v>23</v>
      </c>
      <c r="B165" s="310">
        <v>725811</v>
      </c>
      <c r="C165" s="846" t="s">
        <v>44</v>
      </c>
      <c r="D165" s="311">
        <v>1</v>
      </c>
      <c r="E165" s="311">
        <v>1</v>
      </c>
      <c r="F165" s="311">
        <v>1</v>
      </c>
      <c r="G165" s="311">
        <v>1</v>
      </c>
      <c r="H165" s="311"/>
      <c r="I165" s="311"/>
      <c r="J165" s="311">
        <v>3</v>
      </c>
      <c r="K165" s="311">
        <v>2</v>
      </c>
      <c r="L165" s="311">
        <v>4</v>
      </c>
      <c r="M165" s="311">
        <v>2</v>
      </c>
      <c r="N165" s="311"/>
      <c r="O165" s="311"/>
      <c r="P165" s="311">
        <v>7</v>
      </c>
      <c r="Q165" s="311">
        <v>4</v>
      </c>
      <c r="R165" s="311">
        <v>11</v>
      </c>
    </row>
    <row r="166" spans="1:18" ht="19.350000000000001" customHeight="1" x14ac:dyDescent="0.25">
      <c r="A166" s="310" t="s">
        <v>23</v>
      </c>
      <c r="B166" s="310">
        <v>725991</v>
      </c>
      <c r="C166" s="846" t="s">
        <v>51</v>
      </c>
      <c r="D166" s="311">
        <v>1</v>
      </c>
      <c r="E166" s="311">
        <v>1</v>
      </c>
      <c r="F166" s="311">
        <v>1</v>
      </c>
      <c r="G166" s="311"/>
      <c r="H166" s="311"/>
      <c r="I166" s="311">
        <v>2</v>
      </c>
      <c r="J166" s="311">
        <v>6</v>
      </c>
      <c r="K166" s="311">
        <v>3</v>
      </c>
      <c r="L166" s="311">
        <v>2</v>
      </c>
      <c r="M166" s="311">
        <v>4</v>
      </c>
      <c r="N166" s="311"/>
      <c r="O166" s="311"/>
      <c r="P166" s="311">
        <v>8</v>
      </c>
      <c r="Q166" s="311">
        <v>9</v>
      </c>
      <c r="R166" s="311">
        <v>17</v>
      </c>
    </row>
    <row r="167" spans="1:18" ht="19.350000000000001" customHeight="1" x14ac:dyDescent="0.25">
      <c r="A167" s="310" t="s">
        <v>23</v>
      </c>
      <c r="B167" s="310">
        <v>725988</v>
      </c>
      <c r="C167" s="846" t="s">
        <v>50</v>
      </c>
      <c r="D167" s="311">
        <v>1</v>
      </c>
      <c r="E167" s="311">
        <v>2</v>
      </c>
      <c r="F167" s="311">
        <v>2</v>
      </c>
      <c r="G167" s="311">
        <v>2</v>
      </c>
      <c r="H167" s="311"/>
      <c r="I167" s="311">
        <v>2</v>
      </c>
      <c r="J167" s="311">
        <v>3</v>
      </c>
      <c r="K167" s="311">
        <v>6</v>
      </c>
      <c r="L167" s="311">
        <v>12</v>
      </c>
      <c r="M167" s="311">
        <v>16</v>
      </c>
      <c r="N167" s="311"/>
      <c r="O167" s="311"/>
      <c r="P167" s="311">
        <v>15</v>
      </c>
      <c r="Q167" s="311">
        <v>24</v>
      </c>
      <c r="R167" s="311">
        <v>39</v>
      </c>
    </row>
    <row r="168" spans="1:18" ht="19.350000000000001" customHeight="1" x14ac:dyDescent="0.25">
      <c r="A168" s="310" t="s">
        <v>23</v>
      </c>
      <c r="B168" s="310">
        <v>726031</v>
      </c>
      <c r="C168" s="846" t="s">
        <v>61</v>
      </c>
      <c r="D168" s="311">
        <v>1</v>
      </c>
      <c r="E168" s="311">
        <v>1</v>
      </c>
      <c r="F168" s="311">
        <v>1</v>
      </c>
      <c r="G168" s="311">
        <v>1</v>
      </c>
      <c r="H168" s="311">
        <v>1</v>
      </c>
      <c r="I168" s="311"/>
      <c r="J168" s="311">
        <v>2</v>
      </c>
      <c r="K168" s="311">
        <v>2</v>
      </c>
      <c r="L168" s="311">
        <v>13</v>
      </c>
      <c r="M168" s="311">
        <v>5</v>
      </c>
      <c r="N168" s="311"/>
      <c r="O168" s="311"/>
      <c r="P168" s="311">
        <v>16</v>
      </c>
      <c r="Q168" s="311">
        <v>7</v>
      </c>
      <c r="R168" s="311">
        <v>23</v>
      </c>
    </row>
    <row r="169" spans="1:18" ht="19.350000000000001" customHeight="1" x14ac:dyDescent="0.25">
      <c r="A169" s="310" t="s">
        <v>23</v>
      </c>
      <c r="B169" s="310">
        <v>725985</v>
      </c>
      <c r="C169" s="846" t="s">
        <v>49</v>
      </c>
      <c r="D169" s="311">
        <v>1</v>
      </c>
      <c r="E169" s="311">
        <v>1</v>
      </c>
      <c r="F169" s="311">
        <v>1</v>
      </c>
      <c r="G169" s="311">
        <v>1</v>
      </c>
      <c r="H169" s="311"/>
      <c r="I169" s="311"/>
      <c r="J169" s="311">
        <v>2</v>
      </c>
      <c r="K169" s="311">
        <v>4</v>
      </c>
      <c r="L169" s="311">
        <v>3</v>
      </c>
      <c r="M169" s="311">
        <v>3</v>
      </c>
      <c r="N169" s="311"/>
      <c r="O169" s="311"/>
      <c r="P169" s="311">
        <v>5</v>
      </c>
      <c r="Q169" s="311">
        <v>7</v>
      </c>
      <c r="R169" s="311">
        <v>12</v>
      </c>
    </row>
    <row r="170" spans="1:18" ht="19.350000000000001" customHeight="1" x14ac:dyDescent="0.25">
      <c r="A170" s="310" t="s">
        <v>23</v>
      </c>
      <c r="B170" s="310">
        <v>725822</v>
      </c>
      <c r="C170" s="846" t="s">
        <v>46</v>
      </c>
      <c r="D170" s="311">
        <v>1</v>
      </c>
      <c r="E170" s="311">
        <v>1</v>
      </c>
      <c r="F170" s="311">
        <v>1</v>
      </c>
      <c r="G170" s="311"/>
      <c r="H170" s="311">
        <v>1</v>
      </c>
      <c r="I170" s="311"/>
      <c r="J170" s="311">
        <v>2</v>
      </c>
      <c r="K170" s="311">
        <v>3</v>
      </c>
      <c r="L170" s="311">
        <v>3</v>
      </c>
      <c r="M170" s="311">
        <v>4</v>
      </c>
      <c r="N170" s="311"/>
      <c r="O170" s="311">
        <v>1</v>
      </c>
      <c r="P170" s="311">
        <v>6</v>
      </c>
      <c r="Q170" s="311">
        <v>8</v>
      </c>
      <c r="R170" s="311">
        <v>14</v>
      </c>
    </row>
    <row r="171" spans="1:18" ht="19.350000000000001" customHeight="1" x14ac:dyDescent="0.25">
      <c r="A171" s="310" t="s">
        <v>23</v>
      </c>
      <c r="B171" s="310">
        <v>725826</v>
      </c>
      <c r="C171" s="846" t="s">
        <v>47</v>
      </c>
      <c r="D171" s="311">
        <v>1</v>
      </c>
      <c r="E171" s="311">
        <v>1</v>
      </c>
      <c r="F171" s="311">
        <v>1</v>
      </c>
      <c r="G171" s="311"/>
      <c r="H171" s="311">
        <v>1</v>
      </c>
      <c r="I171" s="311">
        <v>1</v>
      </c>
      <c r="J171" s="311">
        <v>3</v>
      </c>
      <c r="K171" s="311">
        <v>2</v>
      </c>
      <c r="L171" s="311">
        <v>4</v>
      </c>
      <c r="M171" s="311">
        <v>1</v>
      </c>
      <c r="N171" s="311"/>
      <c r="O171" s="311"/>
      <c r="P171" s="311">
        <v>8</v>
      </c>
      <c r="Q171" s="311">
        <v>4</v>
      </c>
      <c r="R171" s="311">
        <v>12</v>
      </c>
    </row>
    <row r="172" spans="1:18" ht="19.350000000000001" customHeight="1" thickBot="1" x14ac:dyDescent="0.3">
      <c r="A172" s="312" t="s">
        <v>23</v>
      </c>
      <c r="B172" s="312">
        <v>725983</v>
      </c>
      <c r="C172" s="847" t="s">
        <v>48</v>
      </c>
      <c r="D172" s="313">
        <v>1</v>
      </c>
      <c r="E172" s="313">
        <v>1</v>
      </c>
      <c r="F172" s="313">
        <v>1</v>
      </c>
      <c r="G172" s="313">
        <v>1</v>
      </c>
      <c r="H172" s="313"/>
      <c r="I172" s="313">
        <v>1</v>
      </c>
      <c r="J172" s="313">
        <v>1</v>
      </c>
      <c r="K172" s="313">
        <v>4</v>
      </c>
      <c r="L172" s="313">
        <v>5</v>
      </c>
      <c r="M172" s="313">
        <v>2</v>
      </c>
      <c r="N172" s="313"/>
      <c r="O172" s="313">
        <v>1</v>
      </c>
      <c r="P172" s="313">
        <v>6</v>
      </c>
      <c r="Q172" s="313">
        <v>8</v>
      </c>
      <c r="R172" s="313">
        <v>14</v>
      </c>
    </row>
    <row r="173" spans="1:18" ht="19.350000000000001" customHeight="1" thickBot="1" x14ac:dyDescent="0.3">
      <c r="A173" s="1310" t="s">
        <v>749</v>
      </c>
      <c r="B173" s="1311"/>
      <c r="C173" s="1312"/>
      <c r="D173" s="316">
        <v>20</v>
      </c>
      <c r="E173" s="316">
        <v>22</v>
      </c>
      <c r="F173" s="316">
        <v>21</v>
      </c>
      <c r="G173" s="316">
        <v>14</v>
      </c>
      <c r="H173" s="316">
        <v>11</v>
      </c>
      <c r="I173" s="316">
        <v>14</v>
      </c>
      <c r="J173" s="316">
        <v>61</v>
      </c>
      <c r="K173" s="316">
        <v>76</v>
      </c>
      <c r="L173" s="316">
        <v>95</v>
      </c>
      <c r="M173" s="316">
        <v>80</v>
      </c>
      <c r="N173" s="316">
        <v>2</v>
      </c>
      <c r="O173" s="316">
        <v>2</v>
      </c>
      <c r="P173" s="316">
        <v>169</v>
      </c>
      <c r="Q173" s="316">
        <v>172</v>
      </c>
      <c r="R173" s="317">
        <v>341</v>
      </c>
    </row>
    <row r="174" spans="1:18" ht="19.350000000000001" customHeight="1" thickBot="1" x14ac:dyDescent="0.3">
      <c r="A174" s="314" t="s">
        <v>23</v>
      </c>
      <c r="B174" s="314"/>
      <c r="C174" s="314" t="s">
        <v>750</v>
      </c>
      <c r="D174" s="315">
        <v>1</v>
      </c>
      <c r="E174" s="315">
        <v>4</v>
      </c>
      <c r="F174" s="315">
        <v>6</v>
      </c>
      <c r="G174" s="315"/>
      <c r="H174" s="315"/>
      <c r="I174" s="315"/>
      <c r="J174" s="315"/>
      <c r="K174" s="315"/>
      <c r="L174" s="315">
        <v>5</v>
      </c>
      <c r="M174" s="315">
        <v>6</v>
      </c>
      <c r="N174" s="315">
        <v>4</v>
      </c>
      <c r="O174" s="315">
        <v>7</v>
      </c>
      <c r="P174" s="315">
        <v>9</v>
      </c>
      <c r="Q174" s="315">
        <v>13</v>
      </c>
      <c r="R174" s="315">
        <v>22</v>
      </c>
    </row>
    <row r="175" spans="1:18" ht="19.350000000000001" customHeight="1" thickBot="1" x14ac:dyDescent="0.3">
      <c r="A175" s="1310" t="s">
        <v>751</v>
      </c>
      <c r="B175" s="1311"/>
      <c r="C175" s="1314"/>
      <c r="D175" s="322">
        <v>1</v>
      </c>
      <c r="E175" s="323">
        <v>4</v>
      </c>
      <c r="F175" s="323">
        <v>6</v>
      </c>
      <c r="G175" s="323"/>
      <c r="H175" s="323"/>
      <c r="I175" s="323"/>
      <c r="J175" s="323"/>
      <c r="K175" s="323"/>
      <c r="L175" s="323">
        <v>5</v>
      </c>
      <c r="M175" s="323">
        <v>6</v>
      </c>
      <c r="N175" s="323">
        <v>4</v>
      </c>
      <c r="O175" s="323">
        <v>7</v>
      </c>
      <c r="P175" s="323">
        <v>9</v>
      </c>
      <c r="Q175" s="323">
        <v>13</v>
      </c>
      <c r="R175" s="324">
        <v>22</v>
      </c>
    </row>
    <row r="176" spans="1:18" ht="19.350000000000001" customHeight="1" thickBot="1" x14ac:dyDescent="0.3">
      <c r="A176" s="1310" t="s">
        <v>752</v>
      </c>
      <c r="B176" s="1311"/>
      <c r="C176" s="1312"/>
      <c r="D176" s="316">
        <v>21</v>
      </c>
      <c r="E176" s="316">
        <v>26</v>
      </c>
      <c r="F176" s="316">
        <v>27</v>
      </c>
      <c r="G176" s="316">
        <v>14</v>
      </c>
      <c r="H176" s="316">
        <v>11</v>
      </c>
      <c r="I176" s="316">
        <v>14</v>
      </c>
      <c r="J176" s="316">
        <v>61</v>
      </c>
      <c r="K176" s="316">
        <v>76</v>
      </c>
      <c r="L176" s="316">
        <v>100</v>
      </c>
      <c r="M176" s="316">
        <v>86</v>
      </c>
      <c r="N176" s="316">
        <v>6</v>
      </c>
      <c r="O176" s="316">
        <v>9</v>
      </c>
      <c r="P176" s="316">
        <v>178</v>
      </c>
      <c r="Q176" s="316">
        <v>185</v>
      </c>
      <c r="R176" s="317">
        <v>363</v>
      </c>
    </row>
    <row r="177" spans="1:18" ht="19.350000000000001" customHeight="1" x14ac:dyDescent="0.25">
      <c r="A177" s="308" t="s">
        <v>80</v>
      </c>
      <c r="B177" s="308">
        <v>726207</v>
      </c>
      <c r="C177" s="308" t="s">
        <v>88</v>
      </c>
      <c r="D177" s="309">
        <v>1</v>
      </c>
      <c r="E177" s="309">
        <v>1</v>
      </c>
      <c r="F177" s="309">
        <v>1</v>
      </c>
      <c r="G177" s="309">
        <v>1</v>
      </c>
      <c r="H177" s="309"/>
      <c r="I177" s="309"/>
      <c r="J177" s="309">
        <v>13</v>
      </c>
      <c r="K177" s="309">
        <v>6</v>
      </c>
      <c r="L177" s="309">
        <v>4</v>
      </c>
      <c r="M177" s="309">
        <v>2</v>
      </c>
      <c r="N177" s="309"/>
      <c r="O177" s="309"/>
      <c r="P177" s="309">
        <v>17</v>
      </c>
      <c r="Q177" s="309">
        <v>8</v>
      </c>
      <c r="R177" s="309">
        <v>25</v>
      </c>
    </row>
    <row r="178" spans="1:18" ht="19.350000000000001" customHeight="1" x14ac:dyDescent="0.25">
      <c r="A178" s="310" t="s">
        <v>80</v>
      </c>
      <c r="B178" s="310">
        <v>726221</v>
      </c>
      <c r="C178" s="310" t="s">
        <v>93</v>
      </c>
      <c r="D178" s="311">
        <v>1</v>
      </c>
      <c r="E178" s="311">
        <v>1</v>
      </c>
      <c r="F178" s="311">
        <v>1</v>
      </c>
      <c r="G178" s="311">
        <v>1</v>
      </c>
      <c r="H178" s="311">
        <v>1</v>
      </c>
      <c r="I178" s="311"/>
      <c r="J178" s="311">
        <v>9</v>
      </c>
      <c r="K178" s="311">
        <v>9</v>
      </c>
      <c r="L178" s="311">
        <v>2</v>
      </c>
      <c r="M178" s="311">
        <v>4</v>
      </c>
      <c r="N178" s="311"/>
      <c r="O178" s="311"/>
      <c r="P178" s="311">
        <v>12</v>
      </c>
      <c r="Q178" s="311">
        <v>13</v>
      </c>
      <c r="R178" s="311">
        <v>25</v>
      </c>
    </row>
    <row r="179" spans="1:18" ht="19.350000000000001" customHeight="1" x14ac:dyDescent="0.25">
      <c r="A179" s="310" t="s">
        <v>80</v>
      </c>
      <c r="B179" s="310">
        <v>726223</v>
      </c>
      <c r="C179" s="310" t="s">
        <v>94</v>
      </c>
      <c r="D179" s="311">
        <v>1</v>
      </c>
      <c r="E179" s="311">
        <v>1</v>
      </c>
      <c r="F179" s="311">
        <v>1</v>
      </c>
      <c r="G179" s="311">
        <v>1</v>
      </c>
      <c r="H179" s="311"/>
      <c r="I179" s="311"/>
      <c r="J179" s="311">
        <v>5</v>
      </c>
      <c r="K179" s="311">
        <v>5</v>
      </c>
      <c r="L179" s="311">
        <v>6</v>
      </c>
      <c r="M179" s="311">
        <v>1</v>
      </c>
      <c r="N179" s="311"/>
      <c r="O179" s="311"/>
      <c r="P179" s="311">
        <v>11</v>
      </c>
      <c r="Q179" s="311">
        <v>6</v>
      </c>
      <c r="R179" s="311">
        <v>17</v>
      </c>
    </row>
    <row r="180" spans="1:18" ht="19.350000000000001" customHeight="1" x14ac:dyDescent="0.25">
      <c r="A180" s="310" t="s">
        <v>80</v>
      </c>
      <c r="B180" s="310">
        <v>726211</v>
      </c>
      <c r="C180" s="846" t="s">
        <v>90</v>
      </c>
      <c r="D180" s="311">
        <v>1</v>
      </c>
      <c r="E180" s="311">
        <v>1</v>
      </c>
      <c r="F180" s="311">
        <v>1</v>
      </c>
      <c r="G180" s="311">
        <v>1</v>
      </c>
      <c r="H180" s="311"/>
      <c r="I180" s="311"/>
      <c r="J180" s="311">
        <v>3</v>
      </c>
      <c r="K180" s="311">
        <v>2</v>
      </c>
      <c r="L180" s="311">
        <v>2</v>
      </c>
      <c r="M180" s="311">
        <v>3</v>
      </c>
      <c r="N180" s="311"/>
      <c r="O180" s="311"/>
      <c r="P180" s="311">
        <v>5</v>
      </c>
      <c r="Q180" s="311">
        <v>5</v>
      </c>
      <c r="R180" s="311">
        <v>10</v>
      </c>
    </row>
    <row r="181" spans="1:18" ht="19.350000000000001" customHeight="1" x14ac:dyDescent="0.25">
      <c r="A181" s="310" t="s">
        <v>80</v>
      </c>
      <c r="B181" s="310">
        <v>726213</v>
      </c>
      <c r="C181" s="846" t="s">
        <v>91</v>
      </c>
      <c r="D181" s="311">
        <v>1</v>
      </c>
      <c r="E181" s="311">
        <v>1</v>
      </c>
      <c r="F181" s="311">
        <v>1</v>
      </c>
      <c r="G181" s="311">
        <v>1</v>
      </c>
      <c r="H181" s="311"/>
      <c r="I181" s="311">
        <v>2</v>
      </c>
      <c r="J181" s="311">
        <v>4</v>
      </c>
      <c r="K181" s="311">
        <v>3</v>
      </c>
      <c r="L181" s="311">
        <v>1</v>
      </c>
      <c r="M181" s="311">
        <v>7</v>
      </c>
      <c r="N181" s="311"/>
      <c r="O181" s="311"/>
      <c r="P181" s="311">
        <v>5</v>
      </c>
      <c r="Q181" s="311">
        <v>12</v>
      </c>
      <c r="R181" s="311">
        <v>17</v>
      </c>
    </row>
    <row r="182" spans="1:18" ht="19.350000000000001" customHeight="1" x14ac:dyDescent="0.25">
      <c r="A182" s="310" t="s">
        <v>80</v>
      </c>
      <c r="B182" s="310">
        <v>726217</v>
      </c>
      <c r="C182" s="846" t="s">
        <v>92</v>
      </c>
      <c r="D182" s="311">
        <v>1</v>
      </c>
      <c r="E182" s="311">
        <v>1</v>
      </c>
      <c r="F182" s="311">
        <v>1</v>
      </c>
      <c r="G182" s="311">
        <v>1</v>
      </c>
      <c r="H182" s="311">
        <v>1</v>
      </c>
      <c r="I182" s="311">
        <v>1</v>
      </c>
      <c r="J182" s="311">
        <v>1</v>
      </c>
      <c r="K182" s="311">
        <v>3</v>
      </c>
      <c r="L182" s="311">
        <v>2</v>
      </c>
      <c r="M182" s="311">
        <v>3</v>
      </c>
      <c r="N182" s="311">
        <v>1</v>
      </c>
      <c r="O182" s="311"/>
      <c r="P182" s="311">
        <v>5</v>
      </c>
      <c r="Q182" s="311">
        <v>7</v>
      </c>
      <c r="R182" s="311">
        <v>12</v>
      </c>
    </row>
    <row r="183" spans="1:18" ht="19.350000000000001" customHeight="1" x14ac:dyDescent="0.25">
      <c r="A183" s="310" t="s">
        <v>80</v>
      </c>
      <c r="B183" s="310">
        <v>726230</v>
      </c>
      <c r="C183" s="846" t="s">
        <v>95</v>
      </c>
      <c r="D183" s="311">
        <v>1</v>
      </c>
      <c r="E183" s="311">
        <v>1</v>
      </c>
      <c r="F183" s="311">
        <v>1</v>
      </c>
      <c r="G183" s="311"/>
      <c r="H183" s="311">
        <v>3</v>
      </c>
      <c r="I183" s="311"/>
      <c r="J183" s="311">
        <v>1</v>
      </c>
      <c r="K183" s="311">
        <v>7</v>
      </c>
      <c r="L183" s="311">
        <v>10</v>
      </c>
      <c r="M183" s="311">
        <v>4</v>
      </c>
      <c r="N183" s="311">
        <v>1</v>
      </c>
      <c r="O183" s="311"/>
      <c r="P183" s="311">
        <v>15</v>
      </c>
      <c r="Q183" s="311">
        <v>11</v>
      </c>
      <c r="R183" s="311">
        <v>26</v>
      </c>
    </row>
    <row r="184" spans="1:18" ht="19.350000000000001" customHeight="1" x14ac:dyDescent="0.25">
      <c r="A184" s="310" t="s">
        <v>80</v>
      </c>
      <c r="B184" s="310">
        <v>726231</v>
      </c>
      <c r="C184" s="846" t="s">
        <v>96</v>
      </c>
      <c r="D184" s="311">
        <v>1</v>
      </c>
      <c r="E184" s="311">
        <v>1</v>
      </c>
      <c r="F184" s="311">
        <v>1</v>
      </c>
      <c r="G184" s="311">
        <v>1</v>
      </c>
      <c r="H184" s="311"/>
      <c r="I184" s="311"/>
      <c r="J184" s="311"/>
      <c r="K184" s="311">
        <v>3</v>
      </c>
      <c r="L184" s="311">
        <v>8</v>
      </c>
      <c r="M184" s="311">
        <v>6</v>
      </c>
      <c r="N184" s="311"/>
      <c r="O184" s="311"/>
      <c r="P184" s="311">
        <v>8</v>
      </c>
      <c r="Q184" s="311">
        <v>9</v>
      </c>
      <c r="R184" s="311">
        <v>17</v>
      </c>
    </row>
    <row r="185" spans="1:18" ht="19.350000000000001" customHeight="1" x14ac:dyDescent="0.25">
      <c r="A185" s="310" t="s">
        <v>80</v>
      </c>
      <c r="B185" s="310">
        <v>726232</v>
      </c>
      <c r="C185" s="846" t="s">
        <v>97</v>
      </c>
      <c r="D185" s="311">
        <v>1</v>
      </c>
      <c r="E185" s="311">
        <v>1</v>
      </c>
      <c r="F185" s="311">
        <v>1</v>
      </c>
      <c r="G185" s="311">
        <v>1</v>
      </c>
      <c r="H185" s="311"/>
      <c r="I185" s="311"/>
      <c r="J185" s="311">
        <v>5</v>
      </c>
      <c r="K185" s="311">
        <v>4</v>
      </c>
      <c r="L185" s="311">
        <v>4</v>
      </c>
      <c r="M185" s="311"/>
      <c r="N185" s="311"/>
      <c r="O185" s="311"/>
      <c r="P185" s="311">
        <v>9</v>
      </c>
      <c r="Q185" s="311">
        <v>4</v>
      </c>
      <c r="R185" s="311">
        <v>13</v>
      </c>
    </row>
    <row r="186" spans="1:18" ht="19.350000000000001" customHeight="1" x14ac:dyDescent="0.25">
      <c r="A186" s="310" t="s">
        <v>80</v>
      </c>
      <c r="B186" s="310">
        <v>726239</v>
      </c>
      <c r="C186" s="846" t="s">
        <v>98</v>
      </c>
      <c r="D186" s="311">
        <v>1</v>
      </c>
      <c r="E186" s="311">
        <v>1</v>
      </c>
      <c r="F186" s="311">
        <v>1</v>
      </c>
      <c r="G186" s="311">
        <v>1</v>
      </c>
      <c r="H186" s="311">
        <v>2</v>
      </c>
      <c r="I186" s="311">
        <v>1</v>
      </c>
      <c r="J186" s="311">
        <v>3</v>
      </c>
      <c r="K186" s="311">
        <v>3</v>
      </c>
      <c r="L186" s="311"/>
      <c r="M186" s="311">
        <v>1</v>
      </c>
      <c r="N186" s="311"/>
      <c r="O186" s="311"/>
      <c r="P186" s="311">
        <v>5</v>
      </c>
      <c r="Q186" s="311">
        <v>5</v>
      </c>
      <c r="R186" s="311">
        <v>10</v>
      </c>
    </row>
    <row r="187" spans="1:18" ht="19.350000000000001" customHeight="1" x14ac:dyDescent="0.25">
      <c r="A187" s="310" t="s">
        <v>80</v>
      </c>
      <c r="B187" s="310">
        <v>726243</v>
      </c>
      <c r="C187" s="846" t="s">
        <v>99</v>
      </c>
      <c r="D187" s="311">
        <v>1</v>
      </c>
      <c r="E187" s="311">
        <v>1</v>
      </c>
      <c r="F187" s="311">
        <v>1</v>
      </c>
      <c r="G187" s="311">
        <v>1</v>
      </c>
      <c r="H187" s="311"/>
      <c r="I187" s="311"/>
      <c r="J187" s="311"/>
      <c r="K187" s="311">
        <v>1</v>
      </c>
      <c r="L187" s="311">
        <v>4</v>
      </c>
      <c r="M187" s="311">
        <v>6</v>
      </c>
      <c r="N187" s="311"/>
      <c r="O187" s="311"/>
      <c r="P187" s="311">
        <v>4</v>
      </c>
      <c r="Q187" s="311">
        <v>7</v>
      </c>
      <c r="R187" s="311">
        <v>11</v>
      </c>
    </row>
    <row r="188" spans="1:18" ht="19.350000000000001" customHeight="1" x14ac:dyDescent="0.25">
      <c r="A188" s="310" t="s">
        <v>80</v>
      </c>
      <c r="B188" s="310">
        <v>726254</v>
      </c>
      <c r="C188" s="846" t="s">
        <v>102</v>
      </c>
      <c r="D188" s="311">
        <v>1</v>
      </c>
      <c r="E188" s="311">
        <v>1</v>
      </c>
      <c r="F188" s="311">
        <v>1</v>
      </c>
      <c r="G188" s="311">
        <v>1</v>
      </c>
      <c r="H188" s="311"/>
      <c r="I188" s="311">
        <v>3</v>
      </c>
      <c r="J188" s="311">
        <v>3</v>
      </c>
      <c r="K188" s="311">
        <v>3</v>
      </c>
      <c r="L188" s="311">
        <v>2</v>
      </c>
      <c r="M188" s="311"/>
      <c r="N188" s="311"/>
      <c r="O188" s="311"/>
      <c r="P188" s="311">
        <v>5</v>
      </c>
      <c r="Q188" s="311">
        <v>6</v>
      </c>
      <c r="R188" s="311">
        <v>11</v>
      </c>
    </row>
    <row r="189" spans="1:18" ht="19.350000000000001" customHeight="1" thickBot="1" x14ac:dyDescent="0.3">
      <c r="A189" s="312" t="s">
        <v>80</v>
      </c>
      <c r="B189" s="312">
        <v>726302</v>
      </c>
      <c r="C189" s="847" t="s">
        <v>103</v>
      </c>
      <c r="D189" s="313">
        <v>1</v>
      </c>
      <c r="E189" s="313">
        <v>1</v>
      </c>
      <c r="F189" s="313">
        <v>1</v>
      </c>
      <c r="G189" s="313">
        <v>1</v>
      </c>
      <c r="H189" s="313"/>
      <c r="I189" s="313"/>
      <c r="J189" s="313">
        <v>2</v>
      </c>
      <c r="K189" s="313">
        <v>3</v>
      </c>
      <c r="L189" s="313">
        <v>5</v>
      </c>
      <c r="M189" s="313">
        <v>4</v>
      </c>
      <c r="N189" s="313"/>
      <c r="O189" s="313"/>
      <c r="P189" s="313">
        <v>7</v>
      </c>
      <c r="Q189" s="313">
        <v>7</v>
      </c>
      <c r="R189" s="313">
        <v>14</v>
      </c>
    </row>
    <row r="190" spans="1:18" ht="19.350000000000001" customHeight="1" thickBot="1" x14ac:dyDescent="0.3">
      <c r="A190" s="1310" t="s">
        <v>753</v>
      </c>
      <c r="B190" s="1311"/>
      <c r="C190" s="1312"/>
      <c r="D190" s="316">
        <v>13</v>
      </c>
      <c r="E190" s="316">
        <v>13</v>
      </c>
      <c r="F190" s="316">
        <v>13</v>
      </c>
      <c r="G190" s="316">
        <v>12</v>
      </c>
      <c r="H190" s="316">
        <v>7</v>
      </c>
      <c r="I190" s="316">
        <v>7</v>
      </c>
      <c r="J190" s="316">
        <v>49</v>
      </c>
      <c r="K190" s="316">
        <v>52</v>
      </c>
      <c r="L190" s="316">
        <v>50</v>
      </c>
      <c r="M190" s="316">
        <v>41</v>
      </c>
      <c r="N190" s="316">
        <v>2</v>
      </c>
      <c r="O190" s="316"/>
      <c r="P190" s="316">
        <v>108</v>
      </c>
      <c r="Q190" s="316">
        <v>100</v>
      </c>
      <c r="R190" s="317">
        <v>208</v>
      </c>
    </row>
    <row r="191" spans="1:18" ht="19.350000000000001" customHeight="1" x14ac:dyDescent="0.25">
      <c r="A191" s="308" t="s">
        <v>80</v>
      </c>
      <c r="B191" s="308">
        <v>726262</v>
      </c>
      <c r="C191" s="848" t="s">
        <v>107</v>
      </c>
      <c r="D191" s="309">
        <v>1</v>
      </c>
      <c r="E191" s="309">
        <v>1</v>
      </c>
      <c r="F191" s="309">
        <v>1</v>
      </c>
      <c r="G191" s="309">
        <v>1</v>
      </c>
      <c r="H191" s="309"/>
      <c r="I191" s="309"/>
      <c r="J191" s="309"/>
      <c r="K191" s="309"/>
      <c r="L191" s="309">
        <v>12</v>
      </c>
      <c r="M191" s="309">
        <v>6</v>
      </c>
      <c r="N191" s="309"/>
      <c r="O191" s="309"/>
      <c r="P191" s="309">
        <v>12</v>
      </c>
      <c r="Q191" s="309">
        <v>6</v>
      </c>
      <c r="R191" s="309">
        <v>18</v>
      </c>
    </row>
    <row r="192" spans="1:18" ht="19.350000000000001" customHeight="1" x14ac:dyDescent="0.25">
      <c r="A192" s="310" t="s">
        <v>80</v>
      </c>
      <c r="B192" s="310">
        <v>726266</v>
      </c>
      <c r="C192" s="846" t="s">
        <v>108</v>
      </c>
      <c r="D192" s="311">
        <v>1</v>
      </c>
      <c r="E192" s="311">
        <v>1</v>
      </c>
      <c r="F192" s="311">
        <v>1</v>
      </c>
      <c r="G192" s="311">
        <v>1</v>
      </c>
      <c r="H192" s="311"/>
      <c r="I192" s="311"/>
      <c r="J192" s="311">
        <v>3</v>
      </c>
      <c r="K192" s="311">
        <v>2</v>
      </c>
      <c r="L192" s="311">
        <v>4</v>
      </c>
      <c r="M192" s="311">
        <v>1</v>
      </c>
      <c r="N192" s="311"/>
      <c r="O192" s="311"/>
      <c r="P192" s="311">
        <v>7</v>
      </c>
      <c r="Q192" s="311">
        <v>3</v>
      </c>
      <c r="R192" s="311">
        <v>10</v>
      </c>
    </row>
    <row r="193" spans="1:18" ht="19.350000000000001" customHeight="1" thickBot="1" x14ac:dyDescent="0.3">
      <c r="A193" s="312" t="s">
        <v>80</v>
      </c>
      <c r="B193" s="312">
        <v>726296</v>
      </c>
      <c r="C193" s="847" t="s">
        <v>111</v>
      </c>
      <c r="D193" s="313">
        <v>1</v>
      </c>
      <c r="E193" s="313">
        <v>1</v>
      </c>
      <c r="F193" s="313">
        <v>1</v>
      </c>
      <c r="G193" s="313">
        <v>1</v>
      </c>
      <c r="H193" s="313"/>
      <c r="I193" s="313"/>
      <c r="J193" s="313">
        <v>2</v>
      </c>
      <c r="K193" s="313">
        <v>3</v>
      </c>
      <c r="L193" s="313">
        <v>2</v>
      </c>
      <c r="M193" s="313">
        <v>3</v>
      </c>
      <c r="N193" s="313"/>
      <c r="O193" s="313"/>
      <c r="P193" s="313">
        <v>4</v>
      </c>
      <c r="Q193" s="313">
        <v>6</v>
      </c>
      <c r="R193" s="313">
        <v>10</v>
      </c>
    </row>
    <row r="194" spans="1:18" ht="19.350000000000001" customHeight="1" thickBot="1" x14ac:dyDescent="0.3">
      <c r="A194" s="1310" t="s">
        <v>754</v>
      </c>
      <c r="B194" s="1311"/>
      <c r="C194" s="1312"/>
      <c r="D194" s="316">
        <v>3</v>
      </c>
      <c r="E194" s="316">
        <v>3</v>
      </c>
      <c r="F194" s="316">
        <v>3</v>
      </c>
      <c r="G194" s="316">
        <v>3</v>
      </c>
      <c r="H194" s="316">
        <v>0</v>
      </c>
      <c r="I194" s="316">
        <v>0</v>
      </c>
      <c r="J194" s="316">
        <v>5</v>
      </c>
      <c r="K194" s="316">
        <v>5</v>
      </c>
      <c r="L194" s="316">
        <v>18</v>
      </c>
      <c r="M194" s="316">
        <v>10</v>
      </c>
      <c r="N194" s="316"/>
      <c r="O194" s="316"/>
      <c r="P194" s="316">
        <v>23</v>
      </c>
      <c r="Q194" s="316">
        <v>15</v>
      </c>
      <c r="R194" s="317">
        <v>38</v>
      </c>
    </row>
    <row r="195" spans="1:18" ht="19.350000000000001" customHeight="1" thickBot="1" x14ac:dyDescent="0.3">
      <c r="A195" s="314" t="s">
        <v>80</v>
      </c>
      <c r="B195" s="314"/>
      <c r="C195" s="314" t="s">
        <v>743</v>
      </c>
      <c r="D195" s="315">
        <v>1</v>
      </c>
      <c r="E195" s="315">
        <v>1</v>
      </c>
      <c r="F195" s="315">
        <v>1</v>
      </c>
      <c r="G195" s="315">
        <v>1</v>
      </c>
      <c r="H195" s="315"/>
      <c r="I195" s="315"/>
      <c r="J195" s="315"/>
      <c r="K195" s="315"/>
      <c r="L195" s="315">
        <v>6</v>
      </c>
      <c r="M195" s="315">
        <v>8</v>
      </c>
      <c r="N195" s="315"/>
      <c r="O195" s="315">
        <v>1</v>
      </c>
      <c r="P195" s="315">
        <v>6</v>
      </c>
      <c r="Q195" s="315">
        <v>9</v>
      </c>
      <c r="R195" s="315">
        <v>15</v>
      </c>
    </row>
    <row r="196" spans="1:18" ht="19.350000000000001" customHeight="1" thickBot="1" x14ac:dyDescent="0.3">
      <c r="A196" s="1310" t="s">
        <v>755</v>
      </c>
      <c r="B196" s="1311"/>
      <c r="C196" s="1314"/>
      <c r="D196" s="322">
        <v>1</v>
      </c>
      <c r="E196" s="323">
        <v>1</v>
      </c>
      <c r="F196" s="323">
        <v>1</v>
      </c>
      <c r="G196" s="323">
        <v>1</v>
      </c>
      <c r="H196" s="323"/>
      <c r="I196" s="323"/>
      <c r="J196" s="323"/>
      <c r="K196" s="323"/>
      <c r="L196" s="323">
        <v>6</v>
      </c>
      <c r="M196" s="323">
        <v>8</v>
      </c>
      <c r="N196" s="323"/>
      <c r="O196" s="323">
        <v>1</v>
      </c>
      <c r="P196" s="323">
        <v>6</v>
      </c>
      <c r="Q196" s="323">
        <v>9</v>
      </c>
      <c r="R196" s="324">
        <v>15</v>
      </c>
    </row>
    <row r="197" spans="1:18" ht="19.350000000000001" customHeight="1" thickBot="1" x14ac:dyDescent="0.3">
      <c r="A197" s="1310" t="s">
        <v>756</v>
      </c>
      <c r="B197" s="1311"/>
      <c r="C197" s="1312"/>
      <c r="D197" s="316">
        <v>17</v>
      </c>
      <c r="E197" s="316">
        <v>17</v>
      </c>
      <c r="F197" s="316">
        <v>17</v>
      </c>
      <c r="G197" s="316">
        <v>16</v>
      </c>
      <c r="H197" s="316">
        <v>7</v>
      </c>
      <c r="I197" s="316">
        <v>7</v>
      </c>
      <c r="J197" s="316">
        <v>54</v>
      </c>
      <c r="K197" s="316">
        <v>57</v>
      </c>
      <c r="L197" s="316">
        <v>74</v>
      </c>
      <c r="M197" s="316">
        <v>59</v>
      </c>
      <c r="N197" s="316">
        <v>2</v>
      </c>
      <c r="O197" s="316">
        <v>1</v>
      </c>
      <c r="P197" s="316">
        <v>137</v>
      </c>
      <c r="Q197" s="316">
        <v>124</v>
      </c>
      <c r="R197" s="317">
        <v>261</v>
      </c>
    </row>
    <row r="198" spans="1:18" ht="19.350000000000001" customHeight="1" x14ac:dyDescent="0.25">
      <c r="A198" s="308" t="s">
        <v>113</v>
      </c>
      <c r="B198" s="308">
        <v>726054</v>
      </c>
      <c r="C198" s="848" t="s">
        <v>117</v>
      </c>
      <c r="D198" s="309">
        <v>1</v>
      </c>
      <c r="E198" s="309">
        <v>1</v>
      </c>
      <c r="F198" s="309">
        <v>1</v>
      </c>
      <c r="G198" s="309"/>
      <c r="H198" s="309"/>
      <c r="I198" s="309"/>
      <c r="J198" s="309">
        <v>4</v>
      </c>
      <c r="K198" s="309">
        <v>3</v>
      </c>
      <c r="L198" s="309">
        <v>13</v>
      </c>
      <c r="M198" s="309">
        <v>10</v>
      </c>
      <c r="N198" s="309"/>
      <c r="O198" s="309"/>
      <c r="P198" s="309">
        <v>17</v>
      </c>
      <c r="Q198" s="309">
        <v>13</v>
      </c>
      <c r="R198" s="309">
        <v>30</v>
      </c>
    </row>
    <row r="199" spans="1:18" ht="19.350000000000001" customHeight="1" x14ac:dyDescent="0.25">
      <c r="A199" s="310" t="s">
        <v>113</v>
      </c>
      <c r="B199" s="310">
        <v>726055</v>
      </c>
      <c r="C199" s="846" t="s">
        <v>118</v>
      </c>
      <c r="D199" s="311">
        <v>1</v>
      </c>
      <c r="E199" s="311">
        <v>1</v>
      </c>
      <c r="F199" s="311">
        <v>1</v>
      </c>
      <c r="G199" s="311">
        <v>1</v>
      </c>
      <c r="H199" s="311"/>
      <c r="I199" s="311"/>
      <c r="J199" s="311">
        <v>3</v>
      </c>
      <c r="K199" s="311">
        <v>5</v>
      </c>
      <c r="L199" s="311">
        <v>7</v>
      </c>
      <c r="M199" s="311">
        <v>5</v>
      </c>
      <c r="N199" s="311"/>
      <c r="O199" s="311"/>
      <c r="P199" s="311">
        <v>10</v>
      </c>
      <c r="Q199" s="311">
        <v>10</v>
      </c>
      <c r="R199" s="311">
        <v>20</v>
      </c>
    </row>
    <row r="200" spans="1:18" ht="19.350000000000001" customHeight="1" x14ac:dyDescent="0.25">
      <c r="A200" s="310" t="s">
        <v>113</v>
      </c>
      <c r="B200" s="310">
        <v>726061</v>
      </c>
      <c r="C200" s="846" t="s">
        <v>120</v>
      </c>
      <c r="D200" s="311">
        <v>1</v>
      </c>
      <c r="E200" s="311">
        <v>1</v>
      </c>
      <c r="F200" s="311">
        <v>1</v>
      </c>
      <c r="G200" s="311">
        <v>1</v>
      </c>
      <c r="H200" s="311"/>
      <c r="I200" s="311"/>
      <c r="J200" s="311"/>
      <c r="K200" s="311">
        <v>1</v>
      </c>
      <c r="L200" s="311">
        <v>6</v>
      </c>
      <c r="M200" s="311">
        <v>7</v>
      </c>
      <c r="N200" s="311"/>
      <c r="O200" s="311"/>
      <c r="P200" s="311">
        <v>6</v>
      </c>
      <c r="Q200" s="311">
        <v>8</v>
      </c>
      <c r="R200" s="311">
        <v>14</v>
      </c>
    </row>
    <row r="201" spans="1:18" ht="19.350000000000001" customHeight="1" x14ac:dyDescent="0.25">
      <c r="A201" s="310" t="s">
        <v>113</v>
      </c>
      <c r="B201" s="310">
        <v>726064</v>
      </c>
      <c r="C201" s="846" t="s">
        <v>121</v>
      </c>
      <c r="D201" s="311">
        <v>1</v>
      </c>
      <c r="E201" s="311">
        <v>1</v>
      </c>
      <c r="F201" s="311">
        <v>1</v>
      </c>
      <c r="G201" s="311">
        <v>1</v>
      </c>
      <c r="H201" s="311"/>
      <c r="I201" s="311"/>
      <c r="J201" s="311">
        <v>3</v>
      </c>
      <c r="K201" s="311">
        <v>1</v>
      </c>
      <c r="L201" s="311">
        <v>7</v>
      </c>
      <c r="M201" s="311">
        <v>5</v>
      </c>
      <c r="N201" s="311">
        <v>1</v>
      </c>
      <c r="O201" s="311"/>
      <c r="P201" s="311">
        <v>11</v>
      </c>
      <c r="Q201" s="311">
        <v>6</v>
      </c>
      <c r="R201" s="311">
        <v>17</v>
      </c>
    </row>
    <row r="202" spans="1:18" ht="19.350000000000001" customHeight="1" x14ac:dyDescent="0.25">
      <c r="A202" s="310" t="s">
        <v>113</v>
      </c>
      <c r="B202" s="310">
        <v>726067</v>
      </c>
      <c r="C202" s="846" t="s">
        <v>122</v>
      </c>
      <c r="D202" s="311">
        <v>1</v>
      </c>
      <c r="E202" s="311">
        <v>1</v>
      </c>
      <c r="F202" s="311">
        <v>1</v>
      </c>
      <c r="G202" s="311">
        <v>1</v>
      </c>
      <c r="H202" s="311"/>
      <c r="I202" s="311"/>
      <c r="J202" s="311">
        <v>5</v>
      </c>
      <c r="K202" s="311">
        <v>6</v>
      </c>
      <c r="L202" s="311"/>
      <c r="M202" s="311">
        <v>1</v>
      </c>
      <c r="N202" s="311"/>
      <c r="O202" s="311"/>
      <c r="P202" s="311">
        <v>5</v>
      </c>
      <c r="Q202" s="311">
        <v>7</v>
      </c>
      <c r="R202" s="311">
        <v>12</v>
      </c>
    </row>
    <row r="203" spans="1:18" ht="19.350000000000001" customHeight="1" x14ac:dyDescent="0.25">
      <c r="A203" s="310" t="s">
        <v>113</v>
      </c>
      <c r="B203" s="310">
        <v>726074</v>
      </c>
      <c r="C203" s="846" t="s">
        <v>124</v>
      </c>
      <c r="D203" s="311">
        <v>1</v>
      </c>
      <c r="E203" s="311">
        <v>1</v>
      </c>
      <c r="F203" s="311">
        <v>1</v>
      </c>
      <c r="G203" s="311">
        <v>1</v>
      </c>
      <c r="H203" s="311"/>
      <c r="I203" s="311"/>
      <c r="J203" s="311">
        <v>2</v>
      </c>
      <c r="K203" s="311">
        <v>1</v>
      </c>
      <c r="L203" s="311">
        <v>6</v>
      </c>
      <c r="M203" s="311">
        <v>6</v>
      </c>
      <c r="N203" s="311"/>
      <c r="O203" s="311"/>
      <c r="P203" s="311">
        <v>8</v>
      </c>
      <c r="Q203" s="311">
        <v>7</v>
      </c>
      <c r="R203" s="311">
        <v>15</v>
      </c>
    </row>
    <row r="204" spans="1:18" ht="19.350000000000001" customHeight="1" x14ac:dyDescent="0.25">
      <c r="A204" s="310" t="s">
        <v>113</v>
      </c>
      <c r="B204" s="310">
        <v>726114</v>
      </c>
      <c r="C204" s="846" t="s">
        <v>125</v>
      </c>
      <c r="D204" s="311">
        <v>1</v>
      </c>
      <c r="E204" s="311">
        <v>1</v>
      </c>
      <c r="F204" s="311">
        <v>1</v>
      </c>
      <c r="G204" s="311">
        <v>1</v>
      </c>
      <c r="H204" s="311"/>
      <c r="I204" s="311"/>
      <c r="J204" s="311">
        <v>3</v>
      </c>
      <c r="K204" s="311">
        <v>4</v>
      </c>
      <c r="L204" s="311">
        <v>4</v>
      </c>
      <c r="M204" s="311">
        <v>1</v>
      </c>
      <c r="N204" s="311"/>
      <c r="O204" s="311"/>
      <c r="P204" s="311">
        <v>7</v>
      </c>
      <c r="Q204" s="311">
        <v>5</v>
      </c>
      <c r="R204" s="311">
        <v>12</v>
      </c>
    </row>
    <row r="205" spans="1:18" ht="19.350000000000001" customHeight="1" thickBot="1" x14ac:dyDescent="0.3">
      <c r="A205" s="312" t="s">
        <v>113</v>
      </c>
      <c r="B205" s="312">
        <v>726139</v>
      </c>
      <c r="C205" s="312" t="s">
        <v>127</v>
      </c>
      <c r="D205" s="313">
        <v>1</v>
      </c>
      <c r="E205" s="313">
        <v>1</v>
      </c>
      <c r="F205" s="313">
        <v>1</v>
      </c>
      <c r="G205" s="313">
        <v>1</v>
      </c>
      <c r="H205" s="313">
        <v>1</v>
      </c>
      <c r="I205" s="313">
        <v>1</v>
      </c>
      <c r="J205" s="313">
        <v>2</v>
      </c>
      <c r="K205" s="313">
        <v>2</v>
      </c>
      <c r="L205" s="313">
        <v>2</v>
      </c>
      <c r="M205" s="313">
        <v>1</v>
      </c>
      <c r="N205" s="313"/>
      <c r="O205" s="313"/>
      <c r="P205" s="313">
        <v>5</v>
      </c>
      <c r="Q205" s="313">
        <v>4</v>
      </c>
      <c r="R205" s="313">
        <v>9</v>
      </c>
    </row>
    <row r="206" spans="1:18" ht="19.350000000000001" customHeight="1" thickBot="1" x14ac:dyDescent="0.3">
      <c r="A206" s="1310" t="s">
        <v>757</v>
      </c>
      <c r="B206" s="1311"/>
      <c r="C206" s="1312"/>
      <c r="D206" s="316">
        <v>8</v>
      </c>
      <c r="E206" s="316">
        <v>8</v>
      </c>
      <c r="F206" s="316">
        <v>8</v>
      </c>
      <c r="G206" s="316">
        <v>7</v>
      </c>
      <c r="H206" s="316">
        <v>1</v>
      </c>
      <c r="I206" s="316">
        <v>1</v>
      </c>
      <c r="J206" s="316">
        <v>22</v>
      </c>
      <c r="K206" s="316">
        <v>23</v>
      </c>
      <c r="L206" s="316">
        <v>45</v>
      </c>
      <c r="M206" s="316">
        <v>36</v>
      </c>
      <c r="N206" s="316">
        <v>1</v>
      </c>
      <c r="O206" s="316"/>
      <c r="P206" s="316">
        <v>69</v>
      </c>
      <c r="Q206" s="316">
        <v>60</v>
      </c>
      <c r="R206" s="317">
        <v>129</v>
      </c>
    </row>
    <row r="207" spans="1:18" ht="19.350000000000001" customHeight="1" thickBot="1" x14ac:dyDescent="0.3">
      <c r="A207" s="314" t="s">
        <v>113</v>
      </c>
      <c r="B207" s="314">
        <v>726124</v>
      </c>
      <c r="C207" s="849" t="s">
        <v>129</v>
      </c>
      <c r="D207" s="315">
        <v>1</v>
      </c>
      <c r="E207" s="315">
        <v>1</v>
      </c>
      <c r="F207" s="315">
        <v>1</v>
      </c>
      <c r="G207" s="315">
        <v>1</v>
      </c>
      <c r="H207" s="315"/>
      <c r="I207" s="315"/>
      <c r="J207" s="315">
        <v>1</v>
      </c>
      <c r="K207" s="315"/>
      <c r="L207" s="315">
        <v>5</v>
      </c>
      <c r="M207" s="315">
        <v>2</v>
      </c>
      <c r="N207" s="315"/>
      <c r="O207" s="315"/>
      <c r="P207" s="315">
        <v>6</v>
      </c>
      <c r="Q207" s="315">
        <v>2</v>
      </c>
      <c r="R207" s="315">
        <v>8</v>
      </c>
    </row>
    <row r="208" spans="1:18" ht="19.350000000000001" customHeight="1" thickBot="1" x14ac:dyDescent="0.3">
      <c r="A208" s="1310" t="s">
        <v>758</v>
      </c>
      <c r="B208" s="1311"/>
      <c r="C208" s="1312"/>
      <c r="D208" s="316">
        <v>1</v>
      </c>
      <c r="E208" s="316">
        <v>1</v>
      </c>
      <c r="F208" s="316">
        <v>1</v>
      </c>
      <c r="G208" s="316">
        <v>1</v>
      </c>
      <c r="H208" s="316"/>
      <c r="I208" s="316"/>
      <c r="J208" s="316">
        <v>1</v>
      </c>
      <c r="K208" s="316"/>
      <c r="L208" s="316">
        <v>5</v>
      </c>
      <c r="M208" s="316">
        <v>2</v>
      </c>
      <c r="N208" s="316"/>
      <c r="O208" s="316"/>
      <c r="P208" s="316">
        <v>6</v>
      </c>
      <c r="Q208" s="316">
        <v>2</v>
      </c>
      <c r="R208" s="317">
        <v>8</v>
      </c>
    </row>
    <row r="209" spans="1:18" ht="19.350000000000001" customHeight="1" thickBot="1" x14ac:dyDescent="0.3">
      <c r="A209" s="314" t="s">
        <v>113</v>
      </c>
      <c r="B209" s="314"/>
      <c r="C209" s="314" t="s">
        <v>743</v>
      </c>
      <c r="D209" s="315">
        <v>1</v>
      </c>
      <c r="E209" s="315">
        <v>2</v>
      </c>
      <c r="F209" s="315">
        <v>4</v>
      </c>
      <c r="G209" s="315">
        <v>2</v>
      </c>
      <c r="H209" s="315"/>
      <c r="I209" s="315"/>
      <c r="J209" s="315"/>
      <c r="K209" s="315">
        <v>1</v>
      </c>
      <c r="L209" s="315">
        <v>7</v>
      </c>
      <c r="M209" s="315">
        <v>14</v>
      </c>
      <c r="N209" s="315">
        <v>3</v>
      </c>
      <c r="O209" s="315">
        <v>5</v>
      </c>
      <c r="P209" s="315">
        <v>10</v>
      </c>
      <c r="Q209" s="315">
        <v>20</v>
      </c>
      <c r="R209" s="315">
        <v>30</v>
      </c>
    </row>
    <row r="210" spans="1:18" ht="19.350000000000001" customHeight="1" thickBot="1" x14ac:dyDescent="0.3">
      <c r="A210" s="1310" t="s">
        <v>759</v>
      </c>
      <c r="B210" s="1311"/>
      <c r="C210" s="1312"/>
      <c r="D210" s="316">
        <v>1</v>
      </c>
      <c r="E210" s="316">
        <v>2</v>
      </c>
      <c r="F210" s="316">
        <v>4</v>
      </c>
      <c r="G210" s="316">
        <v>2</v>
      </c>
      <c r="H210" s="316"/>
      <c r="I210" s="316"/>
      <c r="J210" s="316"/>
      <c r="K210" s="316">
        <v>1</v>
      </c>
      <c r="L210" s="316">
        <v>7</v>
      </c>
      <c r="M210" s="316">
        <v>14</v>
      </c>
      <c r="N210" s="316">
        <v>3</v>
      </c>
      <c r="O210" s="316">
        <v>5</v>
      </c>
      <c r="P210" s="316">
        <v>10</v>
      </c>
      <c r="Q210" s="316">
        <v>20</v>
      </c>
      <c r="R210" s="317">
        <v>30</v>
      </c>
    </row>
    <row r="211" spans="1:18" ht="19.350000000000001" customHeight="1" thickBot="1" x14ac:dyDescent="0.3">
      <c r="A211" s="1310" t="s">
        <v>646</v>
      </c>
      <c r="B211" s="1311"/>
      <c r="C211" s="1312"/>
      <c r="D211" s="323">
        <v>10</v>
      </c>
      <c r="E211" s="323">
        <v>11</v>
      </c>
      <c r="F211" s="323">
        <v>13</v>
      </c>
      <c r="G211" s="323">
        <v>10</v>
      </c>
      <c r="H211" s="323">
        <v>1</v>
      </c>
      <c r="I211" s="323">
        <v>1</v>
      </c>
      <c r="J211" s="323">
        <v>23</v>
      </c>
      <c r="K211" s="323">
        <v>24</v>
      </c>
      <c r="L211" s="323">
        <v>57</v>
      </c>
      <c r="M211" s="323">
        <v>52</v>
      </c>
      <c r="N211" s="323">
        <v>4</v>
      </c>
      <c r="O211" s="323">
        <v>5</v>
      </c>
      <c r="P211" s="323">
        <v>85</v>
      </c>
      <c r="Q211" s="323">
        <v>82</v>
      </c>
      <c r="R211" s="324">
        <v>167</v>
      </c>
    </row>
    <row r="212" spans="1:18" ht="19.350000000000001" customHeight="1" x14ac:dyDescent="0.25">
      <c r="A212" s="308" t="s">
        <v>349</v>
      </c>
      <c r="B212" s="308">
        <v>726315</v>
      </c>
      <c r="C212" s="308" t="s">
        <v>357</v>
      </c>
      <c r="D212" s="309">
        <v>1</v>
      </c>
      <c r="E212" s="309">
        <v>1</v>
      </c>
      <c r="F212" s="309">
        <v>1</v>
      </c>
      <c r="G212" s="309">
        <v>2</v>
      </c>
      <c r="H212" s="309"/>
      <c r="I212" s="309"/>
      <c r="J212" s="309">
        <v>1</v>
      </c>
      <c r="K212" s="309"/>
      <c r="L212" s="309">
        <v>10</v>
      </c>
      <c r="M212" s="309">
        <v>7</v>
      </c>
      <c r="N212" s="309"/>
      <c r="O212" s="309">
        <v>1</v>
      </c>
      <c r="P212" s="309">
        <v>11</v>
      </c>
      <c r="Q212" s="309">
        <v>8</v>
      </c>
      <c r="R212" s="309">
        <v>19</v>
      </c>
    </row>
    <row r="213" spans="1:18" ht="19.350000000000001" customHeight="1" x14ac:dyDescent="0.25">
      <c r="A213" s="310" t="s">
        <v>349</v>
      </c>
      <c r="B213" s="310">
        <v>726320</v>
      </c>
      <c r="C213" s="310" t="s">
        <v>358</v>
      </c>
      <c r="D213" s="311">
        <v>1</v>
      </c>
      <c r="E213" s="311">
        <v>1</v>
      </c>
      <c r="F213" s="311">
        <v>1</v>
      </c>
      <c r="G213" s="311">
        <v>1</v>
      </c>
      <c r="H213" s="311"/>
      <c r="I213" s="311"/>
      <c r="J213" s="311">
        <v>6</v>
      </c>
      <c r="K213" s="311">
        <v>3</v>
      </c>
      <c r="L213" s="311">
        <v>10</v>
      </c>
      <c r="M213" s="311">
        <v>8</v>
      </c>
      <c r="N213" s="311">
        <v>2</v>
      </c>
      <c r="O213" s="311">
        <v>1</v>
      </c>
      <c r="P213" s="311">
        <v>18</v>
      </c>
      <c r="Q213" s="311">
        <v>12</v>
      </c>
      <c r="R213" s="311">
        <v>30</v>
      </c>
    </row>
    <row r="214" spans="1:18" ht="19.350000000000001" customHeight="1" x14ac:dyDescent="0.25">
      <c r="A214" s="310" t="s">
        <v>349</v>
      </c>
      <c r="B214" s="310">
        <v>726323</v>
      </c>
      <c r="C214" s="310" t="s">
        <v>359</v>
      </c>
      <c r="D214" s="311">
        <v>1</v>
      </c>
      <c r="E214" s="311">
        <v>4</v>
      </c>
      <c r="F214" s="311">
        <v>2</v>
      </c>
      <c r="G214" s="311">
        <v>4</v>
      </c>
      <c r="H214" s="311"/>
      <c r="I214" s="311"/>
      <c r="J214" s="311">
        <v>5</v>
      </c>
      <c r="K214" s="311">
        <v>8</v>
      </c>
      <c r="L214" s="311">
        <v>25</v>
      </c>
      <c r="M214" s="311">
        <v>22</v>
      </c>
      <c r="N214" s="311">
        <v>2</v>
      </c>
      <c r="O214" s="311">
        <v>5</v>
      </c>
      <c r="P214" s="311">
        <v>32</v>
      </c>
      <c r="Q214" s="311">
        <v>35</v>
      </c>
      <c r="R214" s="311">
        <v>67</v>
      </c>
    </row>
    <row r="215" spans="1:18" ht="19.350000000000001" customHeight="1" x14ac:dyDescent="0.25">
      <c r="A215" s="310" t="s">
        <v>349</v>
      </c>
      <c r="B215" s="310">
        <v>726659</v>
      </c>
      <c r="C215" s="310" t="s">
        <v>377</v>
      </c>
      <c r="D215" s="311">
        <v>1</v>
      </c>
      <c r="E215" s="311">
        <v>2</v>
      </c>
      <c r="F215" s="311">
        <v>1</v>
      </c>
      <c r="G215" s="311">
        <v>2</v>
      </c>
      <c r="H215" s="311">
        <v>1</v>
      </c>
      <c r="I215" s="311"/>
      <c r="J215" s="311">
        <v>4</v>
      </c>
      <c r="K215" s="311">
        <v>2</v>
      </c>
      <c r="L215" s="311">
        <v>10</v>
      </c>
      <c r="M215" s="311">
        <v>12</v>
      </c>
      <c r="N215" s="311"/>
      <c r="O215" s="311"/>
      <c r="P215" s="311">
        <v>15</v>
      </c>
      <c r="Q215" s="311">
        <v>14</v>
      </c>
      <c r="R215" s="311">
        <v>29</v>
      </c>
    </row>
    <row r="216" spans="1:18" ht="19.350000000000001" customHeight="1" x14ac:dyDescent="0.25">
      <c r="A216" s="310" t="s">
        <v>349</v>
      </c>
      <c r="B216" s="310">
        <v>726661</v>
      </c>
      <c r="C216" s="310" t="s">
        <v>378</v>
      </c>
      <c r="D216" s="311">
        <v>1</v>
      </c>
      <c r="E216" s="311">
        <v>1</v>
      </c>
      <c r="F216" s="311">
        <v>1</v>
      </c>
      <c r="G216" s="311">
        <v>1</v>
      </c>
      <c r="H216" s="311"/>
      <c r="I216" s="311"/>
      <c r="J216" s="311">
        <v>2</v>
      </c>
      <c r="K216" s="311">
        <v>1</v>
      </c>
      <c r="L216" s="311">
        <v>6</v>
      </c>
      <c r="M216" s="311">
        <v>3</v>
      </c>
      <c r="N216" s="311"/>
      <c r="O216" s="311"/>
      <c r="P216" s="311">
        <v>8</v>
      </c>
      <c r="Q216" s="311">
        <v>4</v>
      </c>
      <c r="R216" s="311">
        <v>12</v>
      </c>
    </row>
    <row r="217" spans="1:18" ht="19.350000000000001" customHeight="1" x14ac:dyDescent="0.25">
      <c r="A217" s="310" t="s">
        <v>349</v>
      </c>
      <c r="B217" s="310">
        <v>726338</v>
      </c>
      <c r="C217" s="846" t="s">
        <v>361</v>
      </c>
      <c r="D217" s="311">
        <v>1</v>
      </c>
      <c r="E217" s="311">
        <v>1</v>
      </c>
      <c r="F217" s="311">
        <v>1</v>
      </c>
      <c r="G217" s="311">
        <v>1</v>
      </c>
      <c r="H217" s="311"/>
      <c r="I217" s="311"/>
      <c r="J217" s="311">
        <v>3</v>
      </c>
      <c r="K217" s="311"/>
      <c r="L217" s="311">
        <v>4</v>
      </c>
      <c r="M217" s="311">
        <v>5</v>
      </c>
      <c r="N217" s="311">
        <v>1</v>
      </c>
      <c r="O217" s="311"/>
      <c r="P217" s="311">
        <v>8</v>
      </c>
      <c r="Q217" s="311">
        <v>5</v>
      </c>
      <c r="R217" s="311">
        <v>13</v>
      </c>
    </row>
    <row r="218" spans="1:18" ht="19.350000000000001" customHeight="1" x14ac:dyDescent="0.25">
      <c r="A218" s="310" t="s">
        <v>349</v>
      </c>
      <c r="B218" s="310">
        <v>726577</v>
      </c>
      <c r="C218" s="846" t="s">
        <v>366</v>
      </c>
      <c r="D218" s="311">
        <v>1</v>
      </c>
      <c r="E218" s="311">
        <v>1</v>
      </c>
      <c r="F218" s="311">
        <v>1</v>
      </c>
      <c r="G218" s="311">
        <v>1</v>
      </c>
      <c r="H218" s="311">
        <v>1</v>
      </c>
      <c r="I218" s="311">
        <v>1</v>
      </c>
      <c r="J218" s="311">
        <v>4</v>
      </c>
      <c r="K218" s="311">
        <v>6</v>
      </c>
      <c r="L218" s="311">
        <v>4</v>
      </c>
      <c r="M218" s="311">
        <v>5</v>
      </c>
      <c r="N218" s="311"/>
      <c r="O218" s="311"/>
      <c r="P218" s="311">
        <v>9</v>
      </c>
      <c r="Q218" s="311">
        <v>12</v>
      </c>
      <c r="R218" s="311">
        <v>21</v>
      </c>
    </row>
    <row r="219" spans="1:18" ht="19.350000000000001" customHeight="1" x14ac:dyDescent="0.25">
      <c r="A219" s="310" t="s">
        <v>349</v>
      </c>
      <c r="B219" s="310">
        <v>726590</v>
      </c>
      <c r="C219" s="846" t="s">
        <v>368</v>
      </c>
      <c r="D219" s="311">
        <v>1</v>
      </c>
      <c r="E219" s="311">
        <v>1</v>
      </c>
      <c r="F219" s="311">
        <v>1</v>
      </c>
      <c r="G219" s="311">
        <v>1</v>
      </c>
      <c r="H219" s="311"/>
      <c r="I219" s="311">
        <v>3</v>
      </c>
      <c r="J219" s="311">
        <v>4</v>
      </c>
      <c r="K219" s="311">
        <v>2</v>
      </c>
      <c r="L219" s="311">
        <v>1</v>
      </c>
      <c r="M219" s="311">
        <v>1</v>
      </c>
      <c r="N219" s="311"/>
      <c r="O219" s="311"/>
      <c r="P219" s="311">
        <v>5</v>
      </c>
      <c r="Q219" s="311">
        <v>6</v>
      </c>
      <c r="R219" s="311">
        <v>11</v>
      </c>
    </row>
    <row r="220" spans="1:18" ht="19.350000000000001" customHeight="1" x14ac:dyDescent="0.25">
      <c r="A220" s="310" t="s">
        <v>349</v>
      </c>
      <c r="B220" s="310">
        <v>726603</v>
      </c>
      <c r="C220" s="846" t="s">
        <v>369</v>
      </c>
      <c r="D220" s="311">
        <v>1</v>
      </c>
      <c r="E220" s="311">
        <v>1</v>
      </c>
      <c r="F220" s="311">
        <v>1</v>
      </c>
      <c r="G220" s="311">
        <v>1</v>
      </c>
      <c r="H220" s="311"/>
      <c r="I220" s="311">
        <v>3</v>
      </c>
      <c r="J220" s="311">
        <v>2</v>
      </c>
      <c r="K220" s="311">
        <v>2</v>
      </c>
      <c r="L220" s="311">
        <v>2</v>
      </c>
      <c r="M220" s="311">
        <v>1</v>
      </c>
      <c r="N220" s="311"/>
      <c r="O220" s="311"/>
      <c r="P220" s="311">
        <v>4</v>
      </c>
      <c r="Q220" s="311">
        <v>6</v>
      </c>
      <c r="R220" s="311">
        <v>10</v>
      </c>
    </row>
    <row r="221" spans="1:18" ht="19.350000000000001" customHeight="1" x14ac:dyDescent="0.25">
      <c r="A221" s="310" t="s">
        <v>349</v>
      </c>
      <c r="B221" s="310">
        <v>726643</v>
      </c>
      <c r="C221" s="846" t="s">
        <v>373</v>
      </c>
      <c r="D221" s="311">
        <v>1</v>
      </c>
      <c r="E221" s="311">
        <v>1</v>
      </c>
      <c r="F221" s="311">
        <v>1</v>
      </c>
      <c r="G221" s="311">
        <v>1</v>
      </c>
      <c r="H221" s="311">
        <v>1</v>
      </c>
      <c r="I221" s="311">
        <v>1</v>
      </c>
      <c r="J221" s="311">
        <v>3</v>
      </c>
      <c r="K221" s="311">
        <v>1</v>
      </c>
      <c r="L221" s="311">
        <v>4</v>
      </c>
      <c r="M221" s="311"/>
      <c r="N221" s="311"/>
      <c r="O221" s="311"/>
      <c r="P221" s="311">
        <v>8</v>
      </c>
      <c r="Q221" s="311">
        <v>2</v>
      </c>
      <c r="R221" s="311">
        <v>10</v>
      </c>
    </row>
    <row r="222" spans="1:18" ht="19.350000000000001" customHeight="1" thickBot="1" x14ac:dyDescent="0.3">
      <c r="A222" s="312" t="s">
        <v>349</v>
      </c>
      <c r="B222" s="312">
        <v>745122</v>
      </c>
      <c r="C222" s="847" t="s">
        <v>379</v>
      </c>
      <c r="D222" s="313">
        <v>1</v>
      </c>
      <c r="E222" s="313">
        <v>1</v>
      </c>
      <c r="F222" s="313">
        <v>1</v>
      </c>
      <c r="G222" s="313">
        <v>1</v>
      </c>
      <c r="H222" s="313">
        <v>1</v>
      </c>
      <c r="I222" s="313">
        <v>3</v>
      </c>
      <c r="J222" s="313">
        <v>3</v>
      </c>
      <c r="K222" s="313">
        <v>3</v>
      </c>
      <c r="L222" s="313">
        <v>4</v>
      </c>
      <c r="M222" s="313">
        <v>4</v>
      </c>
      <c r="N222" s="313"/>
      <c r="O222" s="313"/>
      <c r="P222" s="313">
        <v>8</v>
      </c>
      <c r="Q222" s="313">
        <v>10</v>
      </c>
      <c r="R222" s="313">
        <v>18</v>
      </c>
    </row>
    <row r="223" spans="1:18" ht="19.350000000000001" customHeight="1" thickBot="1" x14ac:dyDescent="0.3">
      <c r="A223" s="1310" t="s">
        <v>760</v>
      </c>
      <c r="B223" s="1311"/>
      <c r="C223" s="1312"/>
      <c r="D223" s="316">
        <v>11</v>
      </c>
      <c r="E223" s="316">
        <v>15</v>
      </c>
      <c r="F223" s="316">
        <v>12</v>
      </c>
      <c r="G223" s="316">
        <v>16</v>
      </c>
      <c r="H223" s="316">
        <v>4</v>
      </c>
      <c r="I223" s="316">
        <v>11</v>
      </c>
      <c r="J223" s="316">
        <v>37</v>
      </c>
      <c r="K223" s="316">
        <v>28</v>
      </c>
      <c r="L223" s="316">
        <v>80</v>
      </c>
      <c r="M223" s="316">
        <v>68</v>
      </c>
      <c r="N223" s="316">
        <v>5</v>
      </c>
      <c r="O223" s="316">
        <v>7</v>
      </c>
      <c r="P223" s="316">
        <v>126</v>
      </c>
      <c r="Q223" s="316">
        <v>114</v>
      </c>
      <c r="R223" s="317">
        <v>240</v>
      </c>
    </row>
    <row r="224" spans="1:18" ht="19.350000000000001" customHeight="1" x14ac:dyDescent="0.25">
      <c r="A224" s="308" t="s">
        <v>349</v>
      </c>
      <c r="B224" s="308">
        <v>726330</v>
      </c>
      <c r="C224" s="308" t="s">
        <v>380</v>
      </c>
      <c r="D224" s="309">
        <v>1</v>
      </c>
      <c r="E224" s="309">
        <v>1</v>
      </c>
      <c r="F224" s="309">
        <v>1</v>
      </c>
      <c r="G224" s="309">
        <v>1</v>
      </c>
      <c r="H224" s="309">
        <v>1</v>
      </c>
      <c r="I224" s="309">
        <v>1</v>
      </c>
      <c r="J224" s="309">
        <v>4</v>
      </c>
      <c r="K224" s="309">
        <v>7</v>
      </c>
      <c r="L224" s="309">
        <v>3</v>
      </c>
      <c r="M224" s="309">
        <v>4</v>
      </c>
      <c r="N224" s="309"/>
      <c r="O224" s="309"/>
      <c r="P224" s="309">
        <v>8</v>
      </c>
      <c r="Q224" s="309">
        <v>12</v>
      </c>
      <c r="R224" s="309">
        <v>20</v>
      </c>
    </row>
    <row r="225" spans="1:20" ht="19.350000000000001" customHeight="1" x14ac:dyDescent="0.25">
      <c r="A225" s="310" t="s">
        <v>349</v>
      </c>
      <c r="B225" s="310">
        <v>726651</v>
      </c>
      <c r="C225" s="310" t="s">
        <v>388</v>
      </c>
      <c r="D225" s="311">
        <v>1</v>
      </c>
      <c r="E225" s="311">
        <v>1</v>
      </c>
      <c r="F225" s="311">
        <v>1</v>
      </c>
      <c r="G225" s="311">
        <v>1</v>
      </c>
      <c r="H225" s="311"/>
      <c r="I225" s="311"/>
      <c r="J225" s="311">
        <v>2</v>
      </c>
      <c r="K225" s="311"/>
      <c r="L225" s="311">
        <v>4</v>
      </c>
      <c r="M225" s="311">
        <v>8</v>
      </c>
      <c r="N225" s="311">
        <v>1</v>
      </c>
      <c r="O225" s="311"/>
      <c r="P225" s="311">
        <v>7</v>
      </c>
      <c r="Q225" s="311">
        <v>8</v>
      </c>
      <c r="R225" s="311">
        <v>15</v>
      </c>
      <c r="T225" s="165"/>
    </row>
    <row r="226" spans="1:20" ht="19.350000000000001" customHeight="1" x14ac:dyDescent="0.25">
      <c r="A226" s="310" t="s">
        <v>349</v>
      </c>
      <c r="B226" s="310">
        <v>726609</v>
      </c>
      <c r="C226" s="846" t="s">
        <v>386</v>
      </c>
      <c r="D226" s="311">
        <v>1</v>
      </c>
      <c r="E226" s="311">
        <v>1</v>
      </c>
      <c r="F226" s="311">
        <v>1</v>
      </c>
      <c r="G226" s="311"/>
      <c r="H226" s="311"/>
      <c r="I226" s="311"/>
      <c r="J226" s="311">
        <v>6</v>
      </c>
      <c r="K226" s="311">
        <v>5</v>
      </c>
      <c r="L226" s="311">
        <v>5</v>
      </c>
      <c r="M226" s="311">
        <v>1</v>
      </c>
      <c r="N226" s="311"/>
      <c r="O226" s="311"/>
      <c r="P226" s="311">
        <v>11</v>
      </c>
      <c r="Q226" s="311">
        <v>6</v>
      </c>
      <c r="R226" s="311">
        <v>17</v>
      </c>
    </row>
    <row r="227" spans="1:20" ht="19.350000000000001" customHeight="1" thickBot="1" x14ac:dyDescent="0.3">
      <c r="A227" s="312" t="s">
        <v>349</v>
      </c>
      <c r="B227" s="312">
        <v>746047</v>
      </c>
      <c r="C227" s="847" t="s">
        <v>392</v>
      </c>
      <c r="D227" s="313">
        <v>1</v>
      </c>
      <c r="E227" s="313">
        <v>1</v>
      </c>
      <c r="F227" s="313">
        <v>1</v>
      </c>
      <c r="G227" s="313">
        <v>1</v>
      </c>
      <c r="H227" s="313"/>
      <c r="I227" s="313"/>
      <c r="J227" s="313">
        <v>5</v>
      </c>
      <c r="K227" s="313">
        <v>2</v>
      </c>
      <c r="L227" s="313">
        <v>1</v>
      </c>
      <c r="M227" s="313">
        <v>2</v>
      </c>
      <c r="N227" s="313"/>
      <c r="O227" s="313"/>
      <c r="P227" s="313">
        <v>6</v>
      </c>
      <c r="Q227" s="313">
        <v>4</v>
      </c>
      <c r="R227" s="313">
        <v>10</v>
      </c>
    </row>
    <row r="228" spans="1:20" ht="19.350000000000001" customHeight="1" thickBot="1" x14ac:dyDescent="0.3">
      <c r="A228" s="1310" t="s">
        <v>761</v>
      </c>
      <c r="B228" s="1311"/>
      <c r="C228" s="1312"/>
      <c r="D228" s="316">
        <v>4</v>
      </c>
      <c r="E228" s="316">
        <v>4</v>
      </c>
      <c r="F228" s="316">
        <v>4</v>
      </c>
      <c r="G228" s="316">
        <v>3</v>
      </c>
      <c r="H228" s="316">
        <v>1</v>
      </c>
      <c r="I228" s="316">
        <v>1</v>
      </c>
      <c r="J228" s="316">
        <v>17</v>
      </c>
      <c r="K228" s="316">
        <v>14</v>
      </c>
      <c r="L228" s="316">
        <v>13</v>
      </c>
      <c r="M228" s="316">
        <v>15</v>
      </c>
      <c r="N228" s="316">
        <v>1</v>
      </c>
      <c r="O228" s="316"/>
      <c r="P228" s="316">
        <v>32</v>
      </c>
      <c r="Q228" s="316">
        <v>30</v>
      </c>
      <c r="R228" s="317">
        <v>62</v>
      </c>
    </row>
    <row r="229" spans="1:20" ht="19.350000000000001" customHeight="1" thickBot="1" x14ac:dyDescent="0.3">
      <c r="A229" s="314" t="s">
        <v>349</v>
      </c>
      <c r="B229" s="314"/>
      <c r="C229" s="314" t="s">
        <v>762</v>
      </c>
      <c r="D229" s="315">
        <v>1</v>
      </c>
      <c r="E229" s="315">
        <v>2</v>
      </c>
      <c r="F229" s="315">
        <v>3</v>
      </c>
      <c r="G229" s="315">
        <v>2</v>
      </c>
      <c r="H229" s="315"/>
      <c r="I229" s="315"/>
      <c r="J229" s="315"/>
      <c r="K229" s="315"/>
      <c r="L229" s="315">
        <v>17</v>
      </c>
      <c r="M229" s="315">
        <v>5</v>
      </c>
      <c r="N229" s="315">
        <v>6</v>
      </c>
      <c r="O229" s="315"/>
      <c r="P229" s="315">
        <v>23</v>
      </c>
      <c r="Q229" s="315">
        <v>5</v>
      </c>
      <c r="R229" s="315">
        <v>28</v>
      </c>
    </row>
    <row r="230" spans="1:20" ht="19.350000000000001" customHeight="1" thickBot="1" x14ac:dyDescent="0.3">
      <c r="A230" s="1310" t="s">
        <v>763</v>
      </c>
      <c r="B230" s="1311"/>
      <c r="C230" s="1312"/>
      <c r="D230" s="316">
        <v>1</v>
      </c>
      <c r="E230" s="316">
        <v>2</v>
      </c>
      <c r="F230" s="316">
        <v>3</v>
      </c>
      <c r="G230" s="316"/>
      <c r="H230" s="316"/>
      <c r="I230" s="316"/>
      <c r="J230" s="316"/>
      <c r="K230" s="316"/>
      <c r="L230" s="316">
        <v>17</v>
      </c>
      <c r="M230" s="316">
        <v>5</v>
      </c>
      <c r="N230" s="316">
        <v>6</v>
      </c>
      <c r="O230" s="316"/>
      <c r="P230" s="316">
        <v>23</v>
      </c>
      <c r="Q230" s="316">
        <v>5</v>
      </c>
      <c r="R230" s="317">
        <v>28</v>
      </c>
    </row>
    <row r="231" spans="1:20" ht="19.350000000000001" customHeight="1" thickBot="1" x14ac:dyDescent="0.3">
      <c r="A231" s="1310" t="s">
        <v>764</v>
      </c>
      <c r="B231" s="1311"/>
      <c r="C231" s="1312"/>
      <c r="D231" s="316">
        <v>16</v>
      </c>
      <c r="E231" s="316">
        <v>21</v>
      </c>
      <c r="F231" s="316">
        <v>19</v>
      </c>
      <c r="G231" s="316">
        <v>19</v>
      </c>
      <c r="H231" s="316">
        <v>5</v>
      </c>
      <c r="I231" s="316">
        <v>12</v>
      </c>
      <c r="J231" s="316">
        <v>54</v>
      </c>
      <c r="K231" s="316">
        <v>42</v>
      </c>
      <c r="L231" s="316">
        <v>110</v>
      </c>
      <c r="M231" s="316">
        <v>88</v>
      </c>
      <c r="N231" s="316">
        <v>12</v>
      </c>
      <c r="O231" s="316">
        <v>7</v>
      </c>
      <c r="P231" s="316">
        <v>181</v>
      </c>
      <c r="Q231" s="316">
        <v>149</v>
      </c>
      <c r="R231" s="317">
        <v>330</v>
      </c>
    </row>
    <row r="232" spans="1:20" ht="19.350000000000001" customHeight="1" x14ac:dyDescent="0.25">
      <c r="A232" s="308" t="s">
        <v>398</v>
      </c>
      <c r="B232" s="308">
        <v>764482</v>
      </c>
      <c r="C232" s="308" t="s">
        <v>357</v>
      </c>
      <c r="D232" s="309">
        <v>1</v>
      </c>
      <c r="E232" s="309">
        <v>1</v>
      </c>
      <c r="F232" s="309">
        <v>1</v>
      </c>
      <c r="G232" s="309">
        <v>1</v>
      </c>
      <c r="H232" s="309"/>
      <c r="I232" s="309"/>
      <c r="J232" s="309">
        <v>1</v>
      </c>
      <c r="K232" s="309">
        <v>1</v>
      </c>
      <c r="L232" s="309">
        <v>12</v>
      </c>
      <c r="M232" s="309">
        <v>16</v>
      </c>
      <c r="N232" s="309"/>
      <c r="O232" s="309"/>
      <c r="P232" s="309">
        <v>13</v>
      </c>
      <c r="Q232" s="309">
        <v>17</v>
      </c>
      <c r="R232" s="309">
        <v>30</v>
      </c>
    </row>
    <row r="233" spans="1:20" ht="19.350000000000001" customHeight="1" x14ac:dyDescent="0.25">
      <c r="A233" s="310" t="s">
        <v>398</v>
      </c>
      <c r="B233" s="310">
        <v>764486</v>
      </c>
      <c r="C233" s="310" t="s">
        <v>403</v>
      </c>
      <c r="D233" s="311">
        <v>1</v>
      </c>
      <c r="E233" s="311">
        <v>1</v>
      </c>
      <c r="F233" s="311">
        <v>1</v>
      </c>
      <c r="G233" s="311">
        <v>1</v>
      </c>
      <c r="H233" s="311"/>
      <c r="I233" s="311"/>
      <c r="J233" s="311">
        <v>3</v>
      </c>
      <c r="K233" s="311">
        <v>3</v>
      </c>
      <c r="L233" s="311">
        <v>4</v>
      </c>
      <c r="M233" s="311">
        <v>2</v>
      </c>
      <c r="N233" s="311"/>
      <c r="O233" s="311"/>
      <c r="P233" s="311">
        <v>7</v>
      </c>
      <c r="Q233" s="311">
        <v>5</v>
      </c>
      <c r="R233" s="311">
        <v>12</v>
      </c>
    </row>
    <row r="234" spans="1:20" ht="19.350000000000001" customHeight="1" x14ac:dyDescent="0.25">
      <c r="A234" s="310" t="s">
        <v>398</v>
      </c>
      <c r="B234" s="310">
        <v>764487</v>
      </c>
      <c r="C234" s="310" t="s">
        <v>404</v>
      </c>
      <c r="D234" s="311">
        <v>1</v>
      </c>
      <c r="E234" s="311">
        <v>1</v>
      </c>
      <c r="F234" s="311">
        <v>1</v>
      </c>
      <c r="G234" s="311">
        <v>1</v>
      </c>
      <c r="H234" s="311"/>
      <c r="I234" s="311"/>
      <c r="J234" s="311">
        <v>3</v>
      </c>
      <c r="K234" s="311">
        <v>1</v>
      </c>
      <c r="L234" s="311">
        <v>13</v>
      </c>
      <c r="M234" s="311">
        <v>7</v>
      </c>
      <c r="N234" s="311">
        <v>1</v>
      </c>
      <c r="O234" s="311"/>
      <c r="P234" s="311">
        <v>17</v>
      </c>
      <c r="Q234" s="311">
        <v>8</v>
      </c>
      <c r="R234" s="311">
        <v>25</v>
      </c>
    </row>
    <row r="235" spans="1:20" ht="19.350000000000001" customHeight="1" thickBot="1" x14ac:dyDescent="0.3">
      <c r="A235" s="312" t="s">
        <v>398</v>
      </c>
      <c r="B235" s="312">
        <v>764491</v>
      </c>
      <c r="C235" s="847" t="s">
        <v>405</v>
      </c>
      <c r="D235" s="313">
        <v>1</v>
      </c>
      <c r="E235" s="313">
        <v>1</v>
      </c>
      <c r="F235" s="313">
        <v>1</v>
      </c>
      <c r="G235" s="313">
        <v>1</v>
      </c>
      <c r="H235" s="313">
        <v>2</v>
      </c>
      <c r="I235" s="313"/>
      <c r="J235" s="313">
        <v>5</v>
      </c>
      <c r="K235" s="313">
        <v>2</v>
      </c>
      <c r="L235" s="313">
        <v>2</v>
      </c>
      <c r="M235" s="313">
        <v>2</v>
      </c>
      <c r="N235" s="313"/>
      <c r="O235" s="313"/>
      <c r="P235" s="313">
        <v>9</v>
      </c>
      <c r="Q235" s="313">
        <v>4</v>
      </c>
      <c r="R235" s="313">
        <v>13</v>
      </c>
    </row>
    <row r="236" spans="1:20" ht="19.350000000000001" customHeight="1" thickBot="1" x14ac:dyDescent="0.3">
      <c r="A236" s="1310" t="s">
        <v>765</v>
      </c>
      <c r="B236" s="1311"/>
      <c r="C236" s="1314"/>
      <c r="D236" s="322">
        <v>4</v>
      </c>
      <c r="E236" s="323">
        <v>4</v>
      </c>
      <c r="F236" s="323">
        <v>4</v>
      </c>
      <c r="G236" s="323">
        <v>4</v>
      </c>
      <c r="H236" s="323">
        <v>2</v>
      </c>
      <c r="I236" s="323"/>
      <c r="J236" s="323">
        <v>12</v>
      </c>
      <c r="K236" s="323">
        <v>7</v>
      </c>
      <c r="L236" s="323">
        <v>31</v>
      </c>
      <c r="M236" s="323">
        <v>27</v>
      </c>
      <c r="N236" s="323">
        <v>1</v>
      </c>
      <c r="O236" s="323"/>
      <c r="P236" s="323">
        <v>46</v>
      </c>
      <c r="Q236" s="323">
        <v>34</v>
      </c>
      <c r="R236" s="324">
        <v>80</v>
      </c>
    </row>
    <row r="237" spans="1:20" ht="19.350000000000001" customHeight="1" thickBot="1" x14ac:dyDescent="0.3">
      <c r="A237" s="314" t="s">
        <v>398</v>
      </c>
      <c r="B237" s="314">
        <v>764489</v>
      </c>
      <c r="C237" s="314" t="s">
        <v>407</v>
      </c>
      <c r="D237" s="315">
        <v>1</v>
      </c>
      <c r="E237" s="315">
        <v>1</v>
      </c>
      <c r="F237" s="315">
        <v>1</v>
      </c>
      <c r="G237" s="315">
        <v>1</v>
      </c>
      <c r="H237" s="315"/>
      <c r="I237" s="315"/>
      <c r="J237" s="315"/>
      <c r="K237" s="315">
        <v>4</v>
      </c>
      <c r="L237" s="315">
        <v>7</v>
      </c>
      <c r="M237" s="315">
        <v>9</v>
      </c>
      <c r="N237" s="315">
        <v>1</v>
      </c>
      <c r="O237" s="315"/>
      <c r="P237" s="315">
        <v>8</v>
      </c>
      <c r="Q237" s="315">
        <v>13</v>
      </c>
      <c r="R237" s="315">
        <v>21</v>
      </c>
    </row>
    <row r="238" spans="1:20" ht="19.350000000000001" customHeight="1" thickBot="1" x14ac:dyDescent="0.3">
      <c r="A238" s="1322" t="s">
        <v>766</v>
      </c>
      <c r="B238" s="1323"/>
      <c r="C238" s="1324"/>
      <c r="D238" s="327">
        <v>1</v>
      </c>
      <c r="E238" s="327">
        <v>1</v>
      </c>
      <c r="F238" s="327">
        <v>1</v>
      </c>
      <c r="G238" s="327">
        <v>1</v>
      </c>
      <c r="H238" s="327"/>
      <c r="I238" s="327"/>
      <c r="J238" s="327"/>
      <c r="K238" s="327">
        <v>4</v>
      </c>
      <c r="L238" s="327">
        <v>7</v>
      </c>
      <c r="M238" s="327">
        <v>9</v>
      </c>
      <c r="N238" s="327">
        <v>1</v>
      </c>
      <c r="O238" s="327"/>
      <c r="P238" s="327">
        <v>8</v>
      </c>
      <c r="Q238" s="327">
        <v>13</v>
      </c>
      <c r="R238" s="328">
        <v>21</v>
      </c>
    </row>
    <row r="239" spans="1:20" ht="19.350000000000001" customHeight="1" thickBot="1" x14ac:dyDescent="0.3">
      <c r="A239" s="1310" t="s">
        <v>767</v>
      </c>
      <c r="B239" s="1311"/>
      <c r="C239" s="1312"/>
      <c r="D239" s="316">
        <v>5</v>
      </c>
      <c r="E239" s="316">
        <v>5</v>
      </c>
      <c r="F239" s="316">
        <v>5</v>
      </c>
      <c r="G239" s="316">
        <v>5</v>
      </c>
      <c r="H239" s="316">
        <v>2</v>
      </c>
      <c r="I239" s="316"/>
      <c r="J239" s="316">
        <v>12</v>
      </c>
      <c r="K239" s="316">
        <v>11</v>
      </c>
      <c r="L239" s="316">
        <v>38</v>
      </c>
      <c r="M239" s="316">
        <v>36</v>
      </c>
      <c r="N239" s="316">
        <v>2</v>
      </c>
      <c r="O239" s="316"/>
      <c r="P239" s="316">
        <v>54</v>
      </c>
      <c r="Q239" s="316">
        <v>47</v>
      </c>
      <c r="R239" s="317">
        <v>101</v>
      </c>
    </row>
    <row r="240" spans="1:20" ht="27" customHeight="1" thickBot="1" x14ac:dyDescent="0.3">
      <c r="A240" s="1315" t="s">
        <v>768</v>
      </c>
      <c r="B240" s="1316"/>
      <c r="C240" s="1317"/>
      <c r="D240" s="865">
        <f>SUM(D19,D27,D29,D31,D33,D35,D40,D42)</f>
        <v>23</v>
      </c>
      <c r="E240" s="865">
        <f t="shared" ref="E240:R240" si="0">SUM(E19,E27,E29,E31,E33,E35,E40,E42)</f>
        <v>142</v>
      </c>
      <c r="F240" s="865">
        <f t="shared" si="0"/>
        <v>118</v>
      </c>
      <c r="G240" s="865">
        <f t="shared" si="0"/>
        <v>165</v>
      </c>
      <c r="H240" s="865">
        <f t="shared" si="0"/>
        <v>97</v>
      </c>
      <c r="I240" s="865">
        <f t="shared" si="0"/>
        <v>84</v>
      </c>
      <c r="J240" s="865">
        <f t="shared" si="0"/>
        <v>562</v>
      </c>
      <c r="K240" s="865">
        <f t="shared" si="0"/>
        <v>496</v>
      </c>
      <c r="L240" s="865">
        <f t="shared" si="0"/>
        <v>752</v>
      </c>
      <c r="M240" s="865">
        <f t="shared" si="0"/>
        <v>713</v>
      </c>
      <c r="N240" s="865">
        <f t="shared" si="0"/>
        <v>43</v>
      </c>
      <c r="O240" s="865">
        <f t="shared" si="0"/>
        <v>35</v>
      </c>
      <c r="P240" s="865">
        <f t="shared" si="0"/>
        <v>1454</v>
      </c>
      <c r="Q240" s="865">
        <f t="shared" si="0"/>
        <v>1328</v>
      </c>
      <c r="R240" s="865">
        <f t="shared" si="0"/>
        <v>2782</v>
      </c>
    </row>
    <row r="241" spans="1:18" ht="27" customHeight="1" thickBot="1" x14ac:dyDescent="0.3">
      <c r="A241" s="1315" t="s">
        <v>769</v>
      </c>
      <c r="B241" s="1316"/>
      <c r="C241" s="1317"/>
      <c r="D241" s="865">
        <f>SUM(D24,D37)</f>
        <v>5</v>
      </c>
      <c r="E241" s="865">
        <f t="shared" ref="E241:R241" si="1">SUM(E24,E37)</f>
        <v>15</v>
      </c>
      <c r="F241" s="865">
        <f t="shared" si="1"/>
        <v>23</v>
      </c>
      <c r="G241" s="865">
        <f t="shared" si="1"/>
        <v>17</v>
      </c>
      <c r="H241" s="865">
        <f t="shared" si="1"/>
        <v>24</v>
      </c>
      <c r="I241" s="865">
        <f t="shared" si="1"/>
        <v>22</v>
      </c>
      <c r="J241" s="865">
        <f t="shared" si="1"/>
        <v>38</v>
      </c>
      <c r="K241" s="865">
        <f t="shared" si="1"/>
        <v>30</v>
      </c>
      <c r="L241" s="865">
        <f t="shared" si="1"/>
        <v>33</v>
      </c>
      <c r="M241" s="865">
        <f t="shared" si="1"/>
        <v>40</v>
      </c>
      <c r="N241" s="865">
        <f t="shared" si="1"/>
        <v>4</v>
      </c>
      <c r="O241" s="865">
        <f t="shared" si="1"/>
        <v>3</v>
      </c>
      <c r="P241" s="865">
        <f t="shared" si="1"/>
        <v>99</v>
      </c>
      <c r="Q241" s="865">
        <f t="shared" si="1"/>
        <v>95</v>
      </c>
      <c r="R241" s="865">
        <f t="shared" si="1"/>
        <v>194</v>
      </c>
    </row>
    <row r="242" spans="1:18" ht="27" customHeight="1" thickBot="1" x14ac:dyDescent="0.3">
      <c r="A242" s="1315" t="s">
        <v>740</v>
      </c>
      <c r="B242" s="1316"/>
      <c r="C242" s="1317"/>
      <c r="D242" s="865">
        <f>SUM(D240:D241)</f>
        <v>28</v>
      </c>
      <c r="E242" s="865">
        <f t="shared" ref="E242:R242" si="2">SUM(E240:E241)</f>
        <v>157</v>
      </c>
      <c r="F242" s="865">
        <f t="shared" si="2"/>
        <v>141</v>
      </c>
      <c r="G242" s="865">
        <f t="shared" si="2"/>
        <v>182</v>
      </c>
      <c r="H242" s="865">
        <f t="shared" si="2"/>
        <v>121</v>
      </c>
      <c r="I242" s="865">
        <f t="shared" si="2"/>
        <v>106</v>
      </c>
      <c r="J242" s="865">
        <f t="shared" si="2"/>
        <v>600</v>
      </c>
      <c r="K242" s="865">
        <f t="shared" si="2"/>
        <v>526</v>
      </c>
      <c r="L242" s="865">
        <f t="shared" si="2"/>
        <v>785</v>
      </c>
      <c r="M242" s="865">
        <f t="shared" si="2"/>
        <v>753</v>
      </c>
      <c r="N242" s="865">
        <f t="shared" si="2"/>
        <v>47</v>
      </c>
      <c r="O242" s="865">
        <f t="shared" si="2"/>
        <v>38</v>
      </c>
      <c r="P242" s="865">
        <f t="shared" si="2"/>
        <v>1553</v>
      </c>
      <c r="Q242" s="865">
        <f t="shared" si="2"/>
        <v>1423</v>
      </c>
      <c r="R242" s="865">
        <f t="shared" si="2"/>
        <v>2976</v>
      </c>
    </row>
    <row r="243" spans="1:18" ht="27" customHeight="1" thickBot="1" x14ac:dyDescent="0.3">
      <c r="A243" s="1315" t="s">
        <v>770</v>
      </c>
      <c r="B243" s="1316"/>
      <c r="C243" s="1317"/>
      <c r="D243" s="865">
        <f>SUM(D128,D151,D173,D190,D206,D223,D236)</f>
        <v>139</v>
      </c>
      <c r="E243" s="865">
        <f t="shared" ref="E243:R243" si="3">SUM(E128,E151,E173,E190,E206,E223,E236)</f>
        <v>190</v>
      </c>
      <c r="F243" s="865">
        <f t="shared" si="3"/>
        <v>179</v>
      </c>
      <c r="G243" s="865">
        <f t="shared" si="3"/>
        <v>177</v>
      </c>
      <c r="H243" s="865">
        <f t="shared" si="3"/>
        <v>46</v>
      </c>
      <c r="I243" s="865">
        <f t="shared" si="3"/>
        <v>53</v>
      </c>
      <c r="J243" s="865">
        <f t="shared" si="3"/>
        <v>428</v>
      </c>
      <c r="K243" s="865">
        <f t="shared" si="3"/>
        <v>441</v>
      </c>
      <c r="L243" s="865">
        <f t="shared" si="3"/>
        <v>1193</v>
      </c>
      <c r="M243" s="865">
        <f t="shared" si="3"/>
        <v>1005</v>
      </c>
      <c r="N243" s="865">
        <f t="shared" si="3"/>
        <v>64</v>
      </c>
      <c r="O243" s="865">
        <f t="shared" si="3"/>
        <v>66</v>
      </c>
      <c r="P243" s="865">
        <f t="shared" si="3"/>
        <v>1731</v>
      </c>
      <c r="Q243" s="865">
        <f t="shared" si="3"/>
        <v>1565</v>
      </c>
      <c r="R243" s="865">
        <f t="shared" si="3"/>
        <v>3296</v>
      </c>
    </row>
    <row r="244" spans="1:18" ht="27" customHeight="1" thickBot="1" x14ac:dyDescent="0.3">
      <c r="A244" s="1315" t="s">
        <v>771</v>
      </c>
      <c r="B244" s="1316"/>
      <c r="C244" s="1317"/>
      <c r="D244" s="865">
        <f>SUM(D145,D194,D207,D228,D237)</f>
        <v>25</v>
      </c>
      <c r="E244" s="865">
        <f t="shared" ref="E244:R244" si="4">SUM(E145,E194,E207,E228,E237)</f>
        <v>37</v>
      </c>
      <c r="F244" s="865">
        <f t="shared" si="4"/>
        <v>31</v>
      </c>
      <c r="G244" s="865">
        <f t="shared" si="4"/>
        <v>34</v>
      </c>
      <c r="H244" s="865">
        <f t="shared" si="4"/>
        <v>4</v>
      </c>
      <c r="I244" s="865">
        <f t="shared" si="4"/>
        <v>3</v>
      </c>
      <c r="J244" s="865">
        <f t="shared" si="4"/>
        <v>65</v>
      </c>
      <c r="K244" s="865">
        <f t="shared" si="4"/>
        <v>80</v>
      </c>
      <c r="L244" s="865">
        <f t="shared" si="4"/>
        <v>215</v>
      </c>
      <c r="M244" s="865">
        <f t="shared" si="4"/>
        <v>197</v>
      </c>
      <c r="N244" s="865">
        <f t="shared" si="4"/>
        <v>7</v>
      </c>
      <c r="O244" s="865">
        <f t="shared" si="4"/>
        <v>7</v>
      </c>
      <c r="P244" s="865">
        <f t="shared" si="4"/>
        <v>291</v>
      </c>
      <c r="Q244" s="865">
        <f t="shared" si="4"/>
        <v>287</v>
      </c>
      <c r="R244" s="865">
        <f t="shared" si="4"/>
        <v>578</v>
      </c>
    </row>
    <row r="245" spans="1:18" ht="27" customHeight="1" thickBot="1" x14ac:dyDescent="0.3">
      <c r="A245" s="1318" t="s">
        <v>772</v>
      </c>
      <c r="B245" s="1319"/>
      <c r="C245" s="1320"/>
      <c r="D245" s="865">
        <f>SUM(D149,D174,D195,D209,D229)</f>
        <v>7</v>
      </c>
      <c r="E245" s="865">
        <f t="shared" ref="E245:R245" si="5">SUM(E149,E174,E195,E209,E229)</f>
        <v>62</v>
      </c>
      <c r="F245" s="865">
        <f t="shared" si="5"/>
        <v>106</v>
      </c>
      <c r="G245" s="865">
        <f t="shared" si="5"/>
        <v>81</v>
      </c>
      <c r="H245" s="865">
        <f t="shared" si="5"/>
        <v>28</v>
      </c>
      <c r="I245" s="865">
        <f t="shared" si="5"/>
        <v>15</v>
      </c>
      <c r="J245" s="865">
        <f t="shared" si="5"/>
        <v>57</v>
      </c>
      <c r="K245" s="865">
        <f t="shared" si="5"/>
        <v>68</v>
      </c>
      <c r="L245" s="865">
        <f t="shared" si="5"/>
        <v>188</v>
      </c>
      <c r="M245" s="865">
        <f t="shared" si="5"/>
        <v>189</v>
      </c>
      <c r="N245" s="865">
        <f t="shared" si="5"/>
        <v>111</v>
      </c>
      <c r="O245" s="865">
        <f t="shared" si="5"/>
        <v>113</v>
      </c>
      <c r="P245" s="865">
        <f t="shared" si="5"/>
        <v>384</v>
      </c>
      <c r="Q245" s="865">
        <f t="shared" si="5"/>
        <v>385</v>
      </c>
      <c r="R245" s="865">
        <f t="shared" si="5"/>
        <v>769</v>
      </c>
    </row>
    <row r="246" spans="1:18" ht="27" customHeight="1" thickBot="1" x14ac:dyDescent="0.3">
      <c r="A246" s="1315" t="s">
        <v>773</v>
      </c>
      <c r="B246" s="1316"/>
      <c r="C246" s="1321"/>
      <c r="D246" s="866">
        <f>SUM(D243:D245,D242)</f>
        <v>199</v>
      </c>
      <c r="E246" s="866">
        <f t="shared" ref="E246:R246" si="6">SUM(E243:E245,E242)</f>
        <v>446</v>
      </c>
      <c r="F246" s="866">
        <f t="shared" si="6"/>
        <v>457</v>
      </c>
      <c r="G246" s="866">
        <f t="shared" si="6"/>
        <v>474</v>
      </c>
      <c r="H246" s="866">
        <f t="shared" si="6"/>
        <v>199</v>
      </c>
      <c r="I246" s="866">
        <f t="shared" si="6"/>
        <v>177</v>
      </c>
      <c r="J246" s="866">
        <f t="shared" si="6"/>
        <v>1150</v>
      </c>
      <c r="K246" s="866">
        <f t="shared" si="6"/>
        <v>1115</v>
      </c>
      <c r="L246" s="866">
        <f t="shared" si="6"/>
        <v>2381</v>
      </c>
      <c r="M246" s="866">
        <f t="shared" si="6"/>
        <v>2144</v>
      </c>
      <c r="N246" s="866">
        <f t="shared" si="6"/>
        <v>229</v>
      </c>
      <c r="O246" s="866">
        <f t="shared" si="6"/>
        <v>224</v>
      </c>
      <c r="P246" s="866">
        <f t="shared" si="6"/>
        <v>3959</v>
      </c>
      <c r="Q246" s="866">
        <f t="shared" si="6"/>
        <v>3660</v>
      </c>
      <c r="R246" s="866">
        <f t="shared" si="6"/>
        <v>7619</v>
      </c>
    </row>
  </sheetData>
  <sheetProtection password="CEC5" sheet="1" objects="1" scenarios="1"/>
  <mergeCells count="56">
    <mergeCell ref="A128:C128"/>
    <mergeCell ref="A210:C210"/>
    <mergeCell ref="A211:C211"/>
    <mergeCell ref="A223:C223"/>
    <mergeCell ref="A37:C37"/>
    <mergeCell ref="A38:C38"/>
    <mergeCell ref="A40:C40"/>
    <mergeCell ref="A42:C42"/>
    <mergeCell ref="A43:C43"/>
    <mergeCell ref="A44:C44"/>
    <mergeCell ref="A45:C45"/>
    <mergeCell ref="A190:C190"/>
    <mergeCell ref="A194:C194"/>
    <mergeCell ref="A196:C196"/>
    <mergeCell ref="A197:C197"/>
    <mergeCell ref="A206:C206"/>
    <mergeCell ref="A244:C244"/>
    <mergeCell ref="A245:C245"/>
    <mergeCell ref="A246:C246"/>
    <mergeCell ref="A239:C239"/>
    <mergeCell ref="A238:C238"/>
    <mergeCell ref="A242:C242"/>
    <mergeCell ref="A243:C243"/>
    <mergeCell ref="A236:C236"/>
    <mergeCell ref="A33:C33"/>
    <mergeCell ref="A35:C35"/>
    <mergeCell ref="A240:C240"/>
    <mergeCell ref="A241:C241"/>
    <mergeCell ref="A231:C231"/>
    <mergeCell ref="A230:C230"/>
    <mergeCell ref="A228:C228"/>
    <mergeCell ref="A149:C149"/>
    <mergeCell ref="A208:C208"/>
    <mergeCell ref="A145:C145"/>
    <mergeCell ref="A150:C150"/>
    <mergeCell ref="A152:C152"/>
    <mergeCell ref="A173:C173"/>
    <mergeCell ref="A175:C175"/>
    <mergeCell ref="A176:C176"/>
    <mergeCell ref="H1:I1"/>
    <mergeCell ref="J1:K1"/>
    <mergeCell ref="L1:M1"/>
    <mergeCell ref="N1:O1"/>
    <mergeCell ref="P1:R1"/>
    <mergeCell ref="A31:C31"/>
    <mergeCell ref="A19:C19"/>
    <mergeCell ref="A24:C24"/>
    <mergeCell ref="A27:C27"/>
    <mergeCell ref="A29:C29"/>
    <mergeCell ref="A1:A2"/>
    <mergeCell ref="B1:B2"/>
    <mergeCell ref="C1:C2"/>
    <mergeCell ref="G1:G2"/>
    <mergeCell ref="F1:F2"/>
    <mergeCell ref="E1:E2"/>
    <mergeCell ref="D1:D2"/>
  </mergeCells>
  <pageMargins left="0.70866141732283472" right="0" top="0" bottom="0.15748031496062992" header="0.31496062992125984" footer="0.31496062992125984"/>
  <pageSetup paperSize="9" scale="66" orientation="portrait" horizontalDpi="0" verticalDpi="0" r:id="rId1"/>
  <rowBreaks count="2" manualBreakCount="2">
    <brk id="130" max="17" man="1"/>
    <brk id="1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H238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12.42578125" customWidth="1"/>
    <col min="2" max="2" width="34.5703125" customWidth="1"/>
    <col min="3" max="3" width="9" bestFit="1" customWidth="1"/>
    <col min="4" max="4" width="4.85546875" customWidth="1"/>
    <col min="5" max="5" width="5.5703125" customWidth="1"/>
    <col min="6" max="6" width="4.7109375" style="89" customWidth="1"/>
    <col min="7" max="7" width="5" customWidth="1"/>
    <col min="8" max="8" width="6.7109375" bestFit="1" customWidth="1"/>
    <col min="9" max="9" width="6" bestFit="1" customWidth="1"/>
    <col min="10" max="10" width="6.7109375" bestFit="1" customWidth="1"/>
    <col min="11" max="11" width="4.42578125" bestFit="1" customWidth="1"/>
    <col min="12" max="14" width="5.5703125" bestFit="1" customWidth="1"/>
    <col min="15" max="15" width="4.42578125" bestFit="1" customWidth="1"/>
    <col min="16" max="18" width="5.5703125" bestFit="1" customWidth="1"/>
    <col min="19" max="19" width="4.42578125" bestFit="1" customWidth="1"/>
    <col min="20" max="22" width="5.5703125" bestFit="1" customWidth="1"/>
    <col min="23" max="23" width="4.42578125" bestFit="1" customWidth="1"/>
    <col min="24" max="26" width="5.5703125" bestFit="1" customWidth="1"/>
    <col min="27" max="27" width="5.28515625" style="167" customWidth="1"/>
    <col min="28" max="29" width="5.5703125" style="167" customWidth="1"/>
    <col min="30" max="32" width="4.7109375" style="167" customWidth="1"/>
    <col min="33" max="33" width="5.42578125" style="167" customWidth="1"/>
    <col min="34" max="34" width="5.5703125" style="167" customWidth="1"/>
  </cols>
  <sheetData>
    <row r="1" spans="1:34" s="210" customFormat="1" ht="23.25" customHeight="1" x14ac:dyDescent="0.25">
      <c r="A1" s="1327" t="s">
        <v>0</v>
      </c>
      <c r="B1" s="1329" t="s">
        <v>424</v>
      </c>
      <c r="C1" s="1326" t="s">
        <v>774</v>
      </c>
      <c r="D1" s="1332" t="s">
        <v>776</v>
      </c>
      <c r="E1" s="1334" t="s">
        <v>1054</v>
      </c>
      <c r="F1" s="1334" t="s">
        <v>778</v>
      </c>
      <c r="G1" s="1326" t="s">
        <v>445</v>
      </c>
      <c r="H1" s="1326"/>
      <c r="I1" s="1326"/>
      <c r="J1" s="1326"/>
      <c r="K1" s="1326" t="s">
        <v>14</v>
      </c>
      <c r="L1" s="1326"/>
      <c r="M1" s="1326"/>
      <c r="N1" s="1326"/>
      <c r="O1" s="1326" t="s">
        <v>15</v>
      </c>
      <c r="P1" s="1326"/>
      <c r="Q1" s="1326"/>
      <c r="R1" s="1326"/>
      <c r="S1" s="1326" t="s">
        <v>16</v>
      </c>
      <c r="T1" s="1326"/>
      <c r="U1" s="1326"/>
      <c r="V1" s="1326"/>
      <c r="W1" s="1326" t="s">
        <v>17</v>
      </c>
      <c r="X1" s="1326"/>
      <c r="Y1" s="1326"/>
      <c r="Z1" s="1326"/>
      <c r="AA1" s="1336" t="s">
        <v>779</v>
      </c>
      <c r="AB1" s="1336"/>
      <c r="AC1" s="1336"/>
      <c r="AD1" s="1336" t="s">
        <v>448</v>
      </c>
      <c r="AE1" s="1336"/>
      <c r="AF1" s="1336"/>
      <c r="AG1" s="1336"/>
      <c r="AH1" s="346" t="s">
        <v>450</v>
      </c>
    </row>
    <row r="2" spans="1:34" s="211" customFormat="1" ht="24" customHeight="1" x14ac:dyDescent="0.25">
      <c r="A2" s="1328"/>
      <c r="B2" s="1330"/>
      <c r="C2" s="1331"/>
      <c r="D2" s="1333"/>
      <c r="E2" s="1335"/>
      <c r="F2" s="1335"/>
      <c r="G2" s="1202" t="s">
        <v>429</v>
      </c>
      <c r="H2" s="1202" t="s">
        <v>425</v>
      </c>
      <c r="I2" s="1202" t="s">
        <v>426</v>
      </c>
      <c r="J2" s="1202" t="s">
        <v>428</v>
      </c>
      <c r="K2" s="1202" t="s">
        <v>429</v>
      </c>
      <c r="L2" s="1202" t="s">
        <v>425</v>
      </c>
      <c r="M2" s="1202" t="s">
        <v>426</v>
      </c>
      <c r="N2" s="1202" t="s">
        <v>428</v>
      </c>
      <c r="O2" s="1202" t="s">
        <v>429</v>
      </c>
      <c r="P2" s="1202" t="s">
        <v>425</v>
      </c>
      <c r="Q2" s="1202" t="s">
        <v>426</v>
      </c>
      <c r="R2" s="1202" t="s">
        <v>428</v>
      </c>
      <c r="S2" s="1202" t="s">
        <v>429</v>
      </c>
      <c r="T2" s="1202" t="s">
        <v>425</v>
      </c>
      <c r="U2" s="1202" t="s">
        <v>426</v>
      </c>
      <c r="V2" s="1202" t="s">
        <v>428</v>
      </c>
      <c r="W2" s="1202" t="s">
        <v>429</v>
      </c>
      <c r="X2" s="1202" t="s">
        <v>425</v>
      </c>
      <c r="Y2" s="1202" t="s">
        <v>426</v>
      </c>
      <c r="Z2" s="1202" t="s">
        <v>428</v>
      </c>
      <c r="AA2" s="1203" t="s">
        <v>425</v>
      </c>
      <c r="AB2" s="1203" t="s">
        <v>426</v>
      </c>
      <c r="AC2" s="1203" t="s">
        <v>428</v>
      </c>
      <c r="AD2" s="1203" t="s">
        <v>430</v>
      </c>
      <c r="AE2" s="1204" t="s">
        <v>1055</v>
      </c>
      <c r="AF2" s="1203" t="s">
        <v>447</v>
      </c>
      <c r="AG2" s="1203" t="s">
        <v>449</v>
      </c>
      <c r="AH2" s="1205" t="s">
        <v>451</v>
      </c>
    </row>
    <row r="3" spans="1:34" s="211" customFormat="1" ht="14.25" customHeight="1" x14ac:dyDescent="0.25">
      <c r="A3" s="342" t="s">
        <v>132</v>
      </c>
      <c r="B3" s="342" t="s">
        <v>252</v>
      </c>
      <c r="C3" s="342">
        <v>705465</v>
      </c>
      <c r="D3" s="342">
        <v>1</v>
      </c>
      <c r="E3" s="342">
        <v>10</v>
      </c>
      <c r="F3" s="1206"/>
      <c r="G3" s="342">
        <v>5</v>
      </c>
      <c r="H3" s="342">
        <v>70</v>
      </c>
      <c r="I3" s="342">
        <v>60</v>
      </c>
      <c r="J3" s="342">
        <v>130</v>
      </c>
      <c r="K3" s="342">
        <v>1</v>
      </c>
      <c r="L3" s="342">
        <v>15</v>
      </c>
      <c r="M3" s="342">
        <v>11</v>
      </c>
      <c r="N3" s="342">
        <v>26</v>
      </c>
      <c r="O3" s="342">
        <v>2</v>
      </c>
      <c r="P3" s="342">
        <v>24</v>
      </c>
      <c r="Q3" s="342">
        <v>20</v>
      </c>
      <c r="R3" s="342">
        <v>44</v>
      </c>
      <c r="S3" s="342">
        <v>1</v>
      </c>
      <c r="T3" s="342">
        <v>17</v>
      </c>
      <c r="U3" s="342">
        <v>15</v>
      </c>
      <c r="V3" s="342">
        <v>32</v>
      </c>
      <c r="W3" s="342">
        <v>1</v>
      </c>
      <c r="X3" s="342">
        <v>14</v>
      </c>
      <c r="Y3" s="342">
        <v>14</v>
      </c>
      <c r="Z3" s="342">
        <v>28</v>
      </c>
      <c r="AA3" s="343">
        <v>14</v>
      </c>
      <c r="AB3" s="343">
        <v>13</v>
      </c>
      <c r="AC3" s="343">
        <v>27</v>
      </c>
      <c r="AD3" s="343">
        <v>1</v>
      </c>
      <c r="AE3" s="343">
        <v>1</v>
      </c>
      <c r="AF3" s="343">
        <v>8</v>
      </c>
      <c r="AG3" s="343">
        <v>10</v>
      </c>
      <c r="AH3" s="343">
        <v>3</v>
      </c>
    </row>
    <row r="4" spans="1:34" s="211" customFormat="1" ht="14.25" customHeight="1" x14ac:dyDescent="0.25">
      <c r="A4" s="342" t="s">
        <v>132</v>
      </c>
      <c r="B4" s="342" t="s">
        <v>262</v>
      </c>
      <c r="C4" s="342">
        <v>707825</v>
      </c>
      <c r="D4" s="342">
        <v>1</v>
      </c>
      <c r="E4" s="342">
        <v>24</v>
      </c>
      <c r="F4" s="1206"/>
      <c r="G4" s="342">
        <v>7</v>
      </c>
      <c r="H4" s="342">
        <v>65</v>
      </c>
      <c r="I4" s="342">
        <v>69</v>
      </c>
      <c r="J4" s="342">
        <v>134</v>
      </c>
      <c r="K4" s="342">
        <v>1</v>
      </c>
      <c r="L4" s="342">
        <v>10</v>
      </c>
      <c r="M4" s="342">
        <v>18</v>
      </c>
      <c r="N4" s="342">
        <v>28</v>
      </c>
      <c r="O4" s="342">
        <v>2</v>
      </c>
      <c r="P4" s="342">
        <v>19</v>
      </c>
      <c r="Q4" s="342">
        <v>20</v>
      </c>
      <c r="R4" s="342">
        <v>39</v>
      </c>
      <c r="S4" s="342">
        <v>2</v>
      </c>
      <c r="T4" s="342">
        <v>19</v>
      </c>
      <c r="U4" s="342">
        <v>17</v>
      </c>
      <c r="V4" s="342">
        <v>36</v>
      </c>
      <c r="W4" s="342">
        <v>2</v>
      </c>
      <c r="X4" s="342">
        <v>17</v>
      </c>
      <c r="Y4" s="342">
        <v>14</v>
      </c>
      <c r="Z4" s="342">
        <v>31</v>
      </c>
      <c r="AA4" s="343">
        <v>10</v>
      </c>
      <c r="AB4" s="343">
        <v>19</v>
      </c>
      <c r="AC4" s="343">
        <v>29</v>
      </c>
      <c r="AD4" s="343">
        <v>1</v>
      </c>
      <c r="AE4" s="343">
        <v>1</v>
      </c>
      <c r="AF4" s="343">
        <v>10</v>
      </c>
      <c r="AG4" s="343">
        <v>12</v>
      </c>
      <c r="AH4" s="343">
        <v>1</v>
      </c>
    </row>
    <row r="5" spans="1:34" s="211" customFormat="1" ht="14.25" customHeight="1" x14ac:dyDescent="0.25">
      <c r="A5" s="342" t="s">
        <v>132</v>
      </c>
      <c r="B5" s="342" t="s">
        <v>264</v>
      </c>
      <c r="C5" s="342">
        <v>709416</v>
      </c>
      <c r="D5" s="342">
        <v>1</v>
      </c>
      <c r="E5" s="342">
        <v>39</v>
      </c>
      <c r="F5" s="1206"/>
      <c r="G5" s="342">
        <v>19</v>
      </c>
      <c r="H5" s="342">
        <v>276</v>
      </c>
      <c r="I5" s="342">
        <v>260</v>
      </c>
      <c r="J5" s="342">
        <v>536</v>
      </c>
      <c r="K5" s="342">
        <v>4</v>
      </c>
      <c r="L5" s="342">
        <v>63</v>
      </c>
      <c r="M5" s="342">
        <v>51</v>
      </c>
      <c r="N5" s="342">
        <v>114</v>
      </c>
      <c r="O5" s="342">
        <v>5</v>
      </c>
      <c r="P5" s="342">
        <v>61</v>
      </c>
      <c r="Q5" s="342">
        <v>70</v>
      </c>
      <c r="R5" s="342">
        <v>131</v>
      </c>
      <c r="S5" s="342">
        <v>5</v>
      </c>
      <c r="T5" s="342">
        <v>90</v>
      </c>
      <c r="U5" s="342">
        <v>72</v>
      </c>
      <c r="V5" s="342">
        <v>162</v>
      </c>
      <c r="W5" s="342">
        <v>5</v>
      </c>
      <c r="X5" s="342">
        <v>62</v>
      </c>
      <c r="Y5" s="342">
        <v>67</v>
      </c>
      <c r="Z5" s="342">
        <v>129</v>
      </c>
      <c r="AA5" s="343">
        <v>60</v>
      </c>
      <c r="AB5" s="343">
        <v>45</v>
      </c>
      <c r="AC5" s="343">
        <v>105</v>
      </c>
      <c r="AD5" s="343">
        <v>1</v>
      </c>
      <c r="AE5" s="343">
        <v>1</v>
      </c>
      <c r="AF5" s="343">
        <v>26</v>
      </c>
      <c r="AG5" s="343">
        <v>28</v>
      </c>
      <c r="AH5" s="343">
        <v>5</v>
      </c>
    </row>
    <row r="6" spans="1:34" s="211" customFormat="1" ht="14.25" customHeight="1" x14ac:dyDescent="0.25">
      <c r="A6" s="342" t="s">
        <v>132</v>
      </c>
      <c r="B6" s="342" t="s">
        <v>172</v>
      </c>
      <c r="C6" s="342">
        <v>746742</v>
      </c>
      <c r="D6" s="342">
        <v>1</v>
      </c>
      <c r="E6" s="342">
        <v>38</v>
      </c>
      <c r="F6" s="1206"/>
      <c r="G6" s="342">
        <v>4</v>
      </c>
      <c r="H6" s="342">
        <v>25</v>
      </c>
      <c r="I6" s="342">
        <v>11</v>
      </c>
      <c r="J6" s="342">
        <v>36</v>
      </c>
      <c r="K6" s="342">
        <v>1</v>
      </c>
      <c r="L6" s="342">
        <v>6</v>
      </c>
      <c r="M6" s="342">
        <v>4</v>
      </c>
      <c r="N6" s="342">
        <v>10</v>
      </c>
      <c r="O6" s="342">
        <v>1</v>
      </c>
      <c r="P6" s="342">
        <v>5</v>
      </c>
      <c r="Q6" s="342">
        <v>1</v>
      </c>
      <c r="R6" s="342">
        <v>6</v>
      </c>
      <c r="S6" s="342">
        <v>1</v>
      </c>
      <c r="T6" s="342">
        <v>7</v>
      </c>
      <c r="U6" s="342">
        <v>3</v>
      </c>
      <c r="V6" s="342">
        <v>10</v>
      </c>
      <c r="W6" s="342">
        <v>1</v>
      </c>
      <c r="X6" s="342">
        <v>7</v>
      </c>
      <c r="Y6" s="342">
        <v>3</v>
      </c>
      <c r="Z6" s="342">
        <v>10</v>
      </c>
      <c r="AA6" s="343"/>
      <c r="AB6" s="343"/>
      <c r="AC6" s="343"/>
      <c r="AD6" s="343"/>
      <c r="AE6" s="343"/>
      <c r="AF6" s="343">
        <v>8</v>
      </c>
      <c r="AG6" s="343">
        <v>8</v>
      </c>
      <c r="AH6" s="343">
        <v>3</v>
      </c>
    </row>
    <row r="7" spans="1:34" s="211" customFormat="1" ht="14.25" customHeight="1" x14ac:dyDescent="0.25">
      <c r="A7" s="342" t="s">
        <v>132</v>
      </c>
      <c r="B7" s="342" t="s">
        <v>176</v>
      </c>
      <c r="C7" s="342">
        <v>747016</v>
      </c>
      <c r="D7" s="342">
        <v>1</v>
      </c>
      <c r="E7" s="342"/>
      <c r="F7" s="1206"/>
      <c r="G7" s="342">
        <v>5</v>
      </c>
      <c r="H7" s="342">
        <v>22</v>
      </c>
      <c r="I7" s="342">
        <v>12</v>
      </c>
      <c r="J7" s="342">
        <v>34</v>
      </c>
      <c r="K7" s="342">
        <v>1</v>
      </c>
      <c r="L7" s="342">
        <v>4</v>
      </c>
      <c r="M7" s="342">
        <v>3</v>
      </c>
      <c r="N7" s="342">
        <v>7</v>
      </c>
      <c r="O7" s="342">
        <v>1</v>
      </c>
      <c r="P7" s="342">
        <v>5</v>
      </c>
      <c r="Q7" s="342">
        <v>3</v>
      </c>
      <c r="R7" s="342">
        <v>8</v>
      </c>
      <c r="S7" s="342">
        <v>2</v>
      </c>
      <c r="T7" s="342">
        <v>9</v>
      </c>
      <c r="U7" s="342">
        <v>3</v>
      </c>
      <c r="V7" s="342">
        <v>12</v>
      </c>
      <c r="W7" s="342">
        <v>1</v>
      </c>
      <c r="X7" s="342">
        <v>4</v>
      </c>
      <c r="Y7" s="342">
        <v>3</v>
      </c>
      <c r="Z7" s="342">
        <v>7</v>
      </c>
      <c r="AA7" s="343">
        <v>1</v>
      </c>
      <c r="AB7" s="343">
        <v>1</v>
      </c>
      <c r="AC7" s="343">
        <v>2</v>
      </c>
      <c r="AD7" s="343">
        <v>1</v>
      </c>
      <c r="AE7" s="343">
        <v>1</v>
      </c>
      <c r="AF7" s="343"/>
      <c r="AG7" s="343">
        <v>2</v>
      </c>
      <c r="AH7" s="343">
        <v>2</v>
      </c>
    </row>
    <row r="8" spans="1:34" ht="14.25" customHeight="1" x14ac:dyDescent="0.25">
      <c r="A8" s="342" t="s">
        <v>132</v>
      </c>
      <c r="B8" s="342" t="s">
        <v>251</v>
      </c>
      <c r="C8" s="342">
        <v>705462</v>
      </c>
      <c r="D8" s="342">
        <v>1</v>
      </c>
      <c r="E8" s="342">
        <v>7</v>
      </c>
      <c r="F8" s="1206"/>
      <c r="G8" s="342">
        <v>4</v>
      </c>
      <c r="H8" s="342">
        <v>55</v>
      </c>
      <c r="I8" s="342">
        <v>49</v>
      </c>
      <c r="J8" s="342">
        <v>104</v>
      </c>
      <c r="K8" s="342">
        <v>1</v>
      </c>
      <c r="L8" s="342">
        <v>18</v>
      </c>
      <c r="M8" s="342">
        <v>12</v>
      </c>
      <c r="N8" s="342">
        <v>30</v>
      </c>
      <c r="O8" s="342">
        <v>1</v>
      </c>
      <c r="P8" s="342">
        <v>16</v>
      </c>
      <c r="Q8" s="342">
        <v>12</v>
      </c>
      <c r="R8" s="342">
        <v>28</v>
      </c>
      <c r="S8" s="342">
        <v>1</v>
      </c>
      <c r="T8" s="342">
        <v>9</v>
      </c>
      <c r="U8" s="342">
        <v>16</v>
      </c>
      <c r="V8" s="342">
        <v>25</v>
      </c>
      <c r="W8" s="342">
        <v>1</v>
      </c>
      <c r="X8" s="342">
        <v>12</v>
      </c>
      <c r="Y8" s="342">
        <v>9</v>
      </c>
      <c r="Z8" s="342">
        <v>21</v>
      </c>
      <c r="AA8" s="343">
        <v>16</v>
      </c>
      <c r="AB8" s="343">
        <v>11</v>
      </c>
      <c r="AC8" s="343">
        <v>27</v>
      </c>
      <c r="AD8" s="343">
        <v>1</v>
      </c>
      <c r="AE8" s="343"/>
      <c r="AF8" s="343">
        <v>7</v>
      </c>
      <c r="AG8" s="343">
        <v>8</v>
      </c>
      <c r="AH8" s="343"/>
    </row>
    <row r="9" spans="1:34" ht="14.25" customHeight="1" x14ac:dyDescent="0.25">
      <c r="A9" s="342" t="s">
        <v>132</v>
      </c>
      <c r="B9" s="342" t="s">
        <v>88</v>
      </c>
      <c r="C9" s="342">
        <v>703522</v>
      </c>
      <c r="D9" s="342">
        <v>1</v>
      </c>
      <c r="E9" s="342">
        <v>30</v>
      </c>
      <c r="F9" s="1206"/>
      <c r="G9" s="342">
        <v>23</v>
      </c>
      <c r="H9" s="342">
        <v>263</v>
      </c>
      <c r="I9" s="342">
        <v>250</v>
      </c>
      <c r="J9" s="342">
        <v>513</v>
      </c>
      <c r="K9" s="342">
        <v>6</v>
      </c>
      <c r="L9" s="342">
        <v>66</v>
      </c>
      <c r="M9" s="342">
        <v>75</v>
      </c>
      <c r="N9" s="342">
        <v>141</v>
      </c>
      <c r="O9" s="342">
        <v>7</v>
      </c>
      <c r="P9" s="342">
        <v>71</v>
      </c>
      <c r="Q9" s="342">
        <v>71</v>
      </c>
      <c r="R9" s="342">
        <v>142</v>
      </c>
      <c r="S9" s="342">
        <v>5</v>
      </c>
      <c r="T9" s="342">
        <v>63</v>
      </c>
      <c r="U9" s="342">
        <v>56</v>
      </c>
      <c r="V9" s="342">
        <v>119</v>
      </c>
      <c r="W9" s="342">
        <v>5</v>
      </c>
      <c r="X9" s="342">
        <v>63</v>
      </c>
      <c r="Y9" s="342">
        <v>48</v>
      </c>
      <c r="Z9" s="342">
        <v>111</v>
      </c>
      <c r="AA9" s="343">
        <v>58</v>
      </c>
      <c r="AB9" s="343">
        <v>70</v>
      </c>
      <c r="AC9" s="343">
        <v>128</v>
      </c>
      <c r="AD9" s="343">
        <v>1</v>
      </c>
      <c r="AE9" s="343">
        <v>2</v>
      </c>
      <c r="AF9" s="343">
        <v>30</v>
      </c>
      <c r="AG9" s="343">
        <v>33</v>
      </c>
      <c r="AH9" s="343">
        <v>3</v>
      </c>
    </row>
    <row r="10" spans="1:34" ht="14.25" customHeight="1" x14ac:dyDescent="0.25">
      <c r="A10" s="342" t="s">
        <v>132</v>
      </c>
      <c r="B10" s="342" t="s">
        <v>59</v>
      </c>
      <c r="C10" s="342">
        <v>703484</v>
      </c>
      <c r="D10" s="342">
        <v>1</v>
      </c>
      <c r="E10" s="342">
        <v>33</v>
      </c>
      <c r="F10" s="1206"/>
      <c r="G10" s="342">
        <v>29</v>
      </c>
      <c r="H10" s="342">
        <v>525</v>
      </c>
      <c r="I10" s="342">
        <v>472</v>
      </c>
      <c r="J10" s="342">
        <v>997</v>
      </c>
      <c r="K10" s="342">
        <v>9</v>
      </c>
      <c r="L10" s="342">
        <v>165</v>
      </c>
      <c r="M10" s="342">
        <v>137</v>
      </c>
      <c r="N10" s="342">
        <v>302</v>
      </c>
      <c r="O10" s="342">
        <v>8</v>
      </c>
      <c r="P10" s="342">
        <v>123</v>
      </c>
      <c r="Q10" s="342">
        <v>134</v>
      </c>
      <c r="R10" s="342">
        <v>257</v>
      </c>
      <c r="S10" s="342">
        <v>6</v>
      </c>
      <c r="T10" s="342">
        <v>128</v>
      </c>
      <c r="U10" s="342">
        <v>98</v>
      </c>
      <c r="V10" s="342">
        <v>226</v>
      </c>
      <c r="W10" s="342">
        <v>6</v>
      </c>
      <c r="X10" s="342">
        <v>109</v>
      </c>
      <c r="Y10" s="342">
        <v>103</v>
      </c>
      <c r="Z10" s="342">
        <v>212</v>
      </c>
      <c r="AA10" s="343">
        <v>147</v>
      </c>
      <c r="AB10" s="343">
        <v>118</v>
      </c>
      <c r="AC10" s="343">
        <v>265</v>
      </c>
      <c r="AD10" s="343">
        <v>1</v>
      </c>
      <c r="AE10" s="343">
        <v>1</v>
      </c>
      <c r="AF10" s="343">
        <v>10</v>
      </c>
      <c r="AG10" s="343">
        <v>12</v>
      </c>
      <c r="AH10" s="343">
        <v>3</v>
      </c>
    </row>
    <row r="11" spans="1:34" ht="14.25" customHeight="1" x14ac:dyDescent="0.25">
      <c r="A11" s="342" t="s">
        <v>132</v>
      </c>
      <c r="B11" s="342" t="s">
        <v>184</v>
      </c>
      <c r="C11" s="342">
        <v>703461</v>
      </c>
      <c r="D11" s="342">
        <v>1</v>
      </c>
      <c r="E11" s="342">
        <v>47</v>
      </c>
      <c r="F11" s="1206"/>
      <c r="G11" s="342">
        <v>35</v>
      </c>
      <c r="H11" s="342">
        <v>582</v>
      </c>
      <c r="I11" s="342">
        <v>515</v>
      </c>
      <c r="J11" s="342">
        <v>1097</v>
      </c>
      <c r="K11" s="342">
        <v>9</v>
      </c>
      <c r="L11" s="342">
        <v>159</v>
      </c>
      <c r="M11" s="342">
        <v>114</v>
      </c>
      <c r="N11" s="342">
        <v>273</v>
      </c>
      <c r="O11" s="342">
        <v>9</v>
      </c>
      <c r="P11" s="342">
        <v>128</v>
      </c>
      <c r="Q11" s="342">
        <v>129</v>
      </c>
      <c r="R11" s="342">
        <v>257</v>
      </c>
      <c r="S11" s="342">
        <v>9</v>
      </c>
      <c r="T11" s="342">
        <v>145</v>
      </c>
      <c r="U11" s="342">
        <v>144</v>
      </c>
      <c r="V11" s="342">
        <v>289</v>
      </c>
      <c r="W11" s="342">
        <v>8</v>
      </c>
      <c r="X11" s="342">
        <v>150</v>
      </c>
      <c r="Y11" s="342">
        <v>128</v>
      </c>
      <c r="Z11" s="342">
        <v>278</v>
      </c>
      <c r="AA11" s="343">
        <v>151</v>
      </c>
      <c r="AB11" s="343">
        <v>109</v>
      </c>
      <c r="AC11" s="343">
        <v>260</v>
      </c>
      <c r="AD11" s="343">
        <v>1</v>
      </c>
      <c r="AE11" s="343">
        <v>3</v>
      </c>
      <c r="AF11" s="343">
        <v>48</v>
      </c>
      <c r="AG11" s="343">
        <v>52</v>
      </c>
      <c r="AH11" s="343">
        <v>3</v>
      </c>
    </row>
    <row r="12" spans="1:34" ht="14.25" customHeight="1" x14ac:dyDescent="0.25">
      <c r="A12" s="342" t="s">
        <v>132</v>
      </c>
      <c r="B12" s="342" t="s">
        <v>180</v>
      </c>
      <c r="C12" s="342">
        <v>703395</v>
      </c>
      <c r="D12" s="342">
        <v>1</v>
      </c>
      <c r="E12" s="342">
        <v>20</v>
      </c>
      <c r="F12" s="1206"/>
      <c r="G12" s="342">
        <v>14</v>
      </c>
      <c r="H12" s="342">
        <v>198</v>
      </c>
      <c r="I12" s="342">
        <v>180</v>
      </c>
      <c r="J12" s="342">
        <v>378</v>
      </c>
      <c r="K12" s="342">
        <v>3</v>
      </c>
      <c r="L12" s="342">
        <v>38</v>
      </c>
      <c r="M12" s="342">
        <v>48</v>
      </c>
      <c r="N12" s="342">
        <v>86</v>
      </c>
      <c r="O12" s="342">
        <v>4</v>
      </c>
      <c r="P12" s="342">
        <v>66</v>
      </c>
      <c r="Q12" s="342">
        <v>55</v>
      </c>
      <c r="R12" s="342">
        <v>121</v>
      </c>
      <c r="S12" s="342">
        <v>3</v>
      </c>
      <c r="T12" s="342">
        <v>41</v>
      </c>
      <c r="U12" s="342">
        <v>39</v>
      </c>
      <c r="V12" s="342">
        <v>80</v>
      </c>
      <c r="W12" s="342">
        <v>4</v>
      </c>
      <c r="X12" s="342">
        <v>53</v>
      </c>
      <c r="Y12" s="342">
        <v>38</v>
      </c>
      <c r="Z12" s="342">
        <v>91</v>
      </c>
      <c r="AA12" s="343">
        <v>40</v>
      </c>
      <c r="AB12" s="343">
        <v>52</v>
      </c>
      <c r="AC12" s="343">
        <v>92</v>
      </c>
      <c r="AD12" s="343">
        <v>1</v>
      </c>
      <c r="AE12" s="343">
        <v>1</v>
      </c>
      <c r="AF12" s="343">
        <v>18</v>
      </c>
      <c r="AG12" s="343">
        <v>20</v>
      </c>
      <c r="AH12" s="343">
        <v>6</v>
      </c>
    </row>
    <row r="13" spans="1:34" ht="14.25" customHeight="1" x14ac:dyDescent="0.25">
      <c r="A13" s="342" t="s">
        <v>132</v>
      </c>
      <c r="B13" s="342" t="s">
        <v>182</v>
      </c>
      <c r="C13" s="342">
        <v>703437</v>
      </c>
      <c r="D13" s="342">
        <v>1</v>
      </c>
      <c r="E13" s="342">
        <v>10</v>
      </c>
      <c r="F13" s="1206"/>
      <c r="G13" s="342">
        <v>9</v>
      </c>
      <c r="H13" s="342">
        <v>115</v>
      </c>
      <c r="I13" s="342">
        <v>103</v>
      </c>
      <c r="J13" s="342">
        <v>218</v>
      </c>
      <c r="K13" s="342">
        <v>2</v>
      </c>
      <c r="L13" s="342">
        <v>29</v>
      </c>
      <c r="M13" s="342">
        <v>29</v>
      </c>
      <c r="N13" s="342">
        <v>58</v>
      </c>
      <c r="O13" s="342">
        <v>3</v>
      </c>
      <c r="P13" s="342">
        <v>27</v>
      </c>
      <c r="Q13" s="342">
        <v>32</v>
      </c>
      <c r="R13" s="342">
        <v>59</v>
      </c>
      <c r="S13" s="342">
        <v>2</v>
      </c>
      <c r="T13" s="342">
        <v>31</v>
      </c>
      <c r="U13" s="342">
        <v>21</v>
      </c>
      <c r="V13" s="342">
        <v>52</v>
      </c>
      <c r="W13" s="342">
        <v>2</v>
      </c>
      <c r="X13" s="342">
        <v>28</v>
      </c>
      <c r="Y13" s="342">
        <v>21</v>
      </c>
      <c r="Z13" s="342">
        <v>49</v>
      </c>
      <c r="AA13" s="343">
        <v>31</v>
      </c>
      <c r="AB13" s="343">
        <v>31</v>
      </c>
      <c r="AC13" s="343">
        <v>62</v>
      </c>
      <c r="AD13" s="343">
        <v>1</v>
      </c>
      <c r="AE13" s="343">
        <v>1</v>
      </c>
      <c r="AF13" s="343">
        <v>11</v>
      </c>
      <c r="AG13" s="343">
        <v>13</v>
      </c>
      <c r="AH13" s="343">
        <v>2</v>
      </c>
    </row>
    <row r="14" spans="1:34" ht="14.25" customHeight="1" x14ac:dyDescent="0.25">
      <c r="A14" s="342" t="s">
        <v>132</v>
      </c>
      <c r="B14" s="342" t="s">
        <v>259</v>
      </c>
      <c r="C14" s="342">
        <v>707493</v>
      </c>
      <c r="D14" s="342">
        <v>1</v>
      </c>
      <c r="E14" s="342"/>
      <c r="F14" s="1206"/>
      <c r="G14" s="342">
        <v>21</v>
      </c>
      <c r="H14" s="342">
        <v>327</v>
      </c>
      <c r="I14" s="342">
        <v>283</v>
      </c>
      <c r="J14" s="342">
        <v>610</v>
      </c>
      <c r="K14" s="342">
        <v>5</v>
      </c>
      <c r="L14" s="342">
        <v>83</v>
      </c>
      <c r="M14" s="342">
        <v>73</v>
      </c>
      <c r="N14" s="342">
        <v>156</v>
      </c>
      <c r="O14" s="342">
        <v>5</v>
      </c>
      <c r="P14" s="342">
        <v>77</v>
      </c>
      <c r="Q14" s="342">
        <v>77</v>
      </c>
      <c r="R14" s="342">
        <v>154</v>
      </c>
      <c r="S14" s="342">
        <v>6</v>
      </c>
      <c r="T14" s="342">
        <v>91</v>
      </c>
      <c r="U14" s="342">
        <v>63</v>
      </c>
      <c r="V14" s="342">
        <v>154</v>
      </c>
      <c r="W14" s="342">
        <v>5</v>
      </c>
      <c r="X14" s="342">
        <v>76</v>
      </c>
      <c r="Y14" s="342">
        <v>70</v>
      </c>
      <c r="Z14" s="342">
        <v>146</v>
      </c>
      <c r="AA14" s="343">
        <v>67</v>
      </c>
      <c r="AB14" s="343">
        <v>72</v>
      </c>
      <c r="AC14" s="343">
        <v>139</v>
      </c>
      <c r="AD14" s="343">
        <v>1</v>
      </c>
      <c r="AE14" s="343">
        <v>2</v>
      </c>
      <c r="AF14" s="343">
        <v>28</v>
      </c>
      <c r="AG14" s="343">
        <v>31</v>
      </c>
      <c r="AH14" s="343"/>
    </row>
    <row r="15" spans="1:34" ht="14.25" customHeight="1" x14ac:dyDescent="0.25">
      <c r="A15" s="342" t="s">
        <v>132</v>
      </c>
      <c r="B15" s="342" t="s">
        <v>250</v>
      </c>
      <c r="C15" s="342">
        <v>705460</v>
      </c>
      <c r="D15" s="342">
        <v>1</v>
      </c>
      <c r="E15" s="342">
        <v>13</v>
      </c>
      <c r="F15" s="1206"/>
      <c r="G15" s="342">
        <v>5</v>
      </c>
      <c r="H15" s="342">
        <v>61</v>
      </c>
      <c r="I15" s="342">
        <v>73</v>
      </c>
      <c r="J15" s="342">
        <v>134</v>
      </c>
      <c r="K15" s="342">
        <v>1</v>
      </c>
      <c r="L15" s="342">
        <v>12</v>
      </c>
      <c r="M15" s="342">
        <v>20</v>
      </c>
      <c r="N15" s="342">
        <v>32</v>
      </c>
      <c r="O15" s="342">
        <v>2</v>
      </c>
      <c r="P15" s="342">
        <v>19</v>
      </c>
      <c r="Q15" s="342">
        <v>23</v>
      </c>
      <c r="R15" s="342">
        <v>42</v>
      </c>
      <c r="S15" s="342">
        <v>1</v>
      </c>
      <c r="T15" s="342">
        <v>17</v>
      </c>
      <c r="U15" s="342">
        <v>12</v>
      </c>
      <c r="V15" s="342">
        <v>29</v>
      </c>
      <c r="W15" s="342">
        <v>1</v>
      </c>
      <c r="X15" s="342">
        <v>13</v>
      </c>
      <c r="Y15" s="342">
        <v>18</v>
      </c>
      <c r="Z15" s="342">
        <v>31</v>
      </c>
      <c r="AA15" s="343">
        <v>10</v>
      </c>
      <c r="AB15" s="343">
        <v>19</v>
      </c>
      <c r="AC15" s="343">
        <v>29</v>
      </c>
      <c r="AD15" s="343">
        <v>1</v>
      </c>
      <c r="AE15" s="343">
        <v>1</v>
      </c>
      <c r="AF15" s="343">
        <v>7</v>
      </c>
      <c r="AG15" s="343">
        <v>9</v>
      </c>
      <c r="AH15" s="343">
        <v>1</v>
      </c>
    </row>
    <row r="16" spans="1:34" ht="14.25" customHeight="1" x14ac:dyDescent="0.25">
      <c r="A16" s="342" t="s">
        <v>132</v>
      </c>
      <c r="B16" s="342" t="s">
        <v>261</v>
      </c>
      <c r="C16" s="342">
        <v>707556</v>
      </c>
      <c r="D16" s="342">
        <v>1</v>
      </c>
      <c r="E16" s="342">
        <v>16</v>
      </c>
      <c r="F16" s="1206"/>
      <c r="G16" s="342">
        <v>8</v>
      </c>
      <c r="H16" s="342">
        <v>87</v>
      </c>
      <c r="I16" s="342">
        <v>79</v>
      </c>
      <c r="J16" s="342">
        <v>166</v>
      </c>
      <c r="K16" s="342">
        <v>2</v>
      </c>
      <c r="L16" s="342">
        <v>26</v>
      </c>
      <c r="M16" s="342">
        <v>29</v>
      </c>
      <c r="N16" s="342">
        <v>55</v>
      </c>
      <c r="O16" s="342">
        <v>2</v>
      </c>
      <c r="P16" s="342">
        <v>20</v>
      </c>
      <c r="Q16" s="342">
        <v>20</v>
      </c>
      <c r="R16" s="342">
        <v>40</v>
      </c>
      <c r="S16" s="342">
        <v>2</v>
      </c>
      <c r="T16" s="342">
        <v>19</v>
      </c>
      <c r="U16" s="342">
        <v>14</v>
      </c>
      <c r="V16" s="342">
        <v>33</v>
      </c>
      <c r="W16" s="342">
        <v>2</v>
      </c>
      <c r="X16" s="342">
        <v>22</v>
      </c>
      <c r="Y16" s="342">
        <v>16</v>
      </c>
      <c r="Z16" s="342">
        <v>38</v>
      </c>
      <c r="AA16" s="343">
        <v>27</v>
      </c>
      <c r="AB16" s="343">
        <v>27</v>
      </c>
      <c r="AC16" s="343">
        <v>54</v>
      </c>
      <c r="AD16" s="343">
        <v>1</v>
      </c>
      <c r="AE16" s="343">
        <v>1</v>
      </c>
      <c r="AF16" s="343">
        <v>9</v>
      </c>
      <c r="AG16" s="343">
        <v>11</v>
      </c>
      <c r="AH16" s="343">
        <v>2</v>
      </c>
    </row>
    <row r="17" spans="1:34" ht="14.25" customHeight="1" x14ac:dyDescent="0.25">
      <c r="A17" s="342" t="s">
        <v>132</v>
      </c>
      <c r="B17" s="342" t="s">
        <v>281</v>
      </c>
      <c r="C17" s="342">
        <v>757811</v>
      </c>
      <c r="D17" s="342">
        <v>1</v>
      </c>
      <c r="E17" s="342">
        <v>17</v>
      </c>
      <c r="F17" s="1206"/>
      <c r="G17" s="342">
        <v>17</v>
      </c>
      <c r="H17" s="342">
        <v>298</v>
      </c>
      <c r="I17" s="342">
        <v>299</v>
      </c>
      <c r="J17" s="342">
        <v>597</v>
      </c>
      <c r="K17" s="342">
        <v>5</v>
      </c>
      <c r="L17" s="342">
        <v>91</v>
      </c>
      <c r="M17" s="342">
        <v>79</v>
      </c>
      <c r="N17" s="342">
        <v>170</v>
      </c>
      <c r="O17" s="342">
        <v>4</v>
      </c>
      <c r="P17" s="342">
        <v>67</v>
      </c>
      <c r="Q17" s="342">
        <v>82</v>
      </c>
      <c r="R17" s="342">
        <v>149</v>
      </c>
      <c r="S17" s="342">
        <v>4</v>
      </c>
      <c r="T17" s="342">
        <v>72</v>
      </c>
      <c r="U17" s="342">
        <v>72</v>
      </c>
      <c r="V17" s="342">
        <v>144</v>
      </c>
      <c r="W17" s="342">
        <v>4</v>
      </c>
      <c r="X17" s="342">
        <v>68</v>
      </c>
      <c r="Y17" s="342">
        <v>66</v>
      </c>
      <c r="Z17" s="342">
        <v>134</v>
      </c>
      <c r="AA17" s="343">
        <v>83</v>
      </c>
      <c r="AB17" s="343">
        <v>77</v>
      </c>
      <c r="AC17" s="343">
        <v>160</v>
      </c>
      <c r="AD17" s="343">
        <v>1</v>
      </c>
      <c r="AE17" s="343">
        <v>1</v>
      </c>
      <c r="AF17" s="343">
        <v>20</v>
      </c>
      <c r="AG17" s="343">
        <v>22</v>
      </c>
      <c r="AH17" s="343">
        <v>2</v>
      </c>
    </row>
    <row r="18" spans="1:34" ht="14.25" customHeight="1" x14ac:dyDescent="0.25">
      <c r="A18" s="342" t="s">
        <v>132</v>
      </c>
      <c r="B18" s="342" t="s">
        <v>255</v>
      </c>
      <c r="C18" s="342">
        <v>705474</v>
      </c>
      <c r="D18" s="342">
        <v>1</v>
      </c>
      <c r="E18" s="342">
        <v>7</v>
      </c>
      <c r="F18" s="1206"/>
      <c r="G18" s="342">
        <v>5</v>
      </c>
      <c r="H18" s="342">
        <v>56</v>
      </c>
      <c r="I18" s="342">
        <v>53</v>
      </c>
      <c r="J18" s="342">
        <v>109</v>
      </c>
      <c r="K18" s="342">
        <v>1</v>
      </c>
      <c r="L18" s="342">
        <v>13</v>
      </c>
      <c r="M18" s="342">
        <v>12</v>
      </c>
      <c r="N18" s="342">
        <v>25</v>
      </c>
      <c r="O18" s="342">
        <v>2</v>
      </c>
      <c r="P18" s="342">
        <v>21</v>
      </c>
      <c r="Q18" s="342">
        <v>21</v>
      </c>
      <c r="R18" s="342">
        <v>42</v>
      </c>
      <c r="S18" s="342">
        <v>1</v>
      </c>
      <c r="T18" s="342">
        <v>12</v>
      </c>
      <c r="U18" s="342">
        <v>16</v>
      </c>
      <c r="V18" s="342">
        <v>28</v>
      </c>
      <c r="W18" s="342">
        <v>1</v>
      </c>
      <c r="X18" s="342">
        <v>10</v>
      </c>
      <c r="Y18" s="342">
        <v>4</v>
      </c>
      <c r="Z18" s="342">
        <v>14</v>
      </c>
      <c r="AA18" s="343">
        <v>13</v>
      </c>
      <c r="AB18" s="343">
        <v>12</v>
      </c>
      <c r="AC18" s="343">
        <v>25</v>
      </c>
      <c r="AD18" s="343">
        <v>1</v>
      </c>
      <c r="AE18" s="343">
        <v>1</v>
      </c>
      <c r="AF18" s="343">
        <v>5</v>
      </c>
      <c r="AG18" s="343">
        <v>7</v>
      </c>
      <c r="AH18" s="343">
        <v>1</v>
      </c>
    </row>
    <row r="19" spans="1:34" ht="14.25" customHeight="1" x14ac:dyDescent="0.25">
      <c r="A19" s="342" t="s">
        <v>132</v>
      </c>
      <c r="B19" s="342" t="s">
        <v>279</v>
      </c>
      <c r="C19" s="342">
        <v>757671</v>
      </c>
      <c r="D19" s="342">
        <v>1</v>
      </c>
      <c r="E19" s="342">
        <v>7</v>
      </c>
      <c r="F19" s="1206"/>
      <c r="G19" s="342">
        <v>4</v>
      </c>
      <c r="H19" s="342">
        <v>49</v>
      </c>
      <c r="I19" s="342">
        <v>42</v>
      </c>
      <c r="J19" s="342">
        <v>91</v>
      </c>
      <c r="K19" s="342">
        <v>1</v>
      </c>
      <c r="L19" s="342">
        <v>11</v>
      </c>
      <c r="M19" s="342">
        <v>11</v>
      </c>
      <c r="N19" s="342">
        <v>22</v>
      </c>
      <c r="O19" s="342">
        <v>1</v>
      </c>
      <c r="P19" s="342">
        <v>13</v>
      </c>
      <c r="Q19" s="342">
        <v>13</v>
      </c>
      <c r="R19" s="342">
        <v>26</v>
      </c>
      <c r="S19" s="342">
        <v>1</v>
      </c>
      <c r="T19" s="342">
        <v>14</v>
      </c>
      <c r="U19" s="342">
        <v>9</v>
      </c>
      <c r="V19" s="342">
        <v>23</v>
      </c>
      <c r="W19" s="342">
        <v>1</v>
      </c>
      <c r="X19" s="342">
        <v>11</v>
      </c>
      <c r="Y19" s="342">
        <v>9</v>
      </c>
      <c r="Z19" s="342">
        <v>20</v>
      </c>
      <c r="AA19" s="343">
        <v>13</v>
      </c>
      <c r="AB19" s="343">
        <v>12</v>
      </c>
      <c r="AC19" s="343">
        <v>25</v>
      </c>
      <c r="AD19" s="343">
        <v>1</v>
      </c>
      <c r="AE19" s="343">
        <v>1</v>
      </c>
      <c r="AF19" s="343">
        <v>5</v>
      </c>
      <c r="AG19" s="343">
        <v>7</v>
      </c>
      <c r="AH19" s="343">
        <v>1</v>
      </c>
    </row>
    <row r="20" spans="1:34" ht="14.25" customHeight="1" x14ac:dyDescent="0.25">
      <c r="A20" s="342" t="s">
        <v>132</v>
      </c>
      <c r="B20" s="342" t="s">
        <v>189</v>
      </c>
      <c r="C20" s="342">
        <v>703503</v>
      </c>
      <c r="D20" s="342">
        <v>1</v>
      </c>
      <c r="E20" s="342">
        <v>39</v>
      </c>
      <c r="F20" s="1206"/>
      <c r="G20" s="342">
        <v>31</v>
      </c>
      <c r="H20" s="342">
        <v>475</v>
      </c>
      <c r="I20" s="342">
        <v>424</v>
      </c>
      <c r="J20" s="342">
        <v>899</v>
      </c>
      <c r="K20" s="342">
        <v>8</v>
      </c>
      <c r="L20" s="342">
        <v>130</v>
      </c>
      <c r="M20" s="342">
        <v>110</v>
      </c>
      <c r="N20" s="342">
        <v>240</v>
      </c>
      <c r="O20" s="342">
        <v>8</v>
      </c>
      <c r="P20" s="342">
        <v>116</v>
      </c>
      <c r="Q20" s="342">
        <v>106</v>
      </c>
      <c r="R20" s="342">
        <v>222</v>
      </c>
      <c r="S20" s="342">
        <v>7</v>
      </c>
      <c r="T20" s="342">
        <v>101</v>
      </c>
      <c r="U20" s="342">
        <v>96</v>
      </c>
      <c r="V20" s="342">
        <v>197</v>
      </c>
      <c r="W20" s="342">
        <v>8</v>
      </c>
      <c r="X20" s="342">
        <v>128</v>
      </c>
      <c r="Y20" s="342">
        <v>112</v>
      </c>
      <c r="Z20" s="342">
        <v>240</v>
      </c>
      <c r="AA20" s="343">
        <v>119</v>
      </c>
      <c r="AB20" s="343">
        <v>100</v>
      </c>
      <c r="AC20" s="343">
        <v>219</v>
      </c>
      <c r="AD20" s="343">
        <v>1</v>
      </c>
      <c r="AE20" s="343">
        <v>2</v>
      </c>
      <c r="AF20" s="343">
        <v>41</v>
      </c>
      <c r="AG20" s="343">
        <v>44</v>
      </c>
      <c r="AH20" s="343">
        <v>2</v>
      </c>
    </row>
    <row r="21" spans="1:34" ht="14.25" customHeight="1" x14ac:dyDescent="0.25">
      <c r="A21" s="342" t="s">
        <v>132</v>
      </c>
      <c r="B21" s="342" t="s">
        <v>254</v>
      </c>
      <c r="C21" s="342">
        <v>705471</v>
      </c>
      <c r="D21" s="342">
        <v>1</v>
      </c>
      <c r="E21" s="342">
        <v>32</v>
      </c>
      <c r="F21" s="1206"/>
      <c r="G21" s="342">
        <v>30</v>
      </c>
      <c r="H21" s="342">
        <v>578</v>
      </c>
      <c r="I21" s="342">
        <v>577</v>
      </c>
      <c r="J21" s="342">
        <v>1155</v>
      </c>
      <c r="K21" s="342">
        <v>8</v>
      </c>
      <c r="L21" s="342">
        <v>142</v>
      </c>
      <c r="M21" s="342">
        <v>143</v>
      </c>
      <c r="N21" s="342">
        <v>285</v>
      </c>
      <c r="O21" s="342">
        <v>8</v>
      </c>
      <c r="P21" s="342">
        <v>147</v>
      </c>
      <c r="Q21" s="342">
        <v>161</v>
      </c>
      <c r="R21" s="342">
        <v>308</v>
      </c>
      <c r="S21" s="342">
        <v>7</v>
      </c>
      <c r="T21" s="342">
        <v>149</v>
      </c>
      <c r="U21" s="342">
        <v>137</v>
      </c>
      <c r="V21" s="342">
        <v>286</v>
      </c>
      <c r="W21" s="342">
        <v>7</v>
      </c>
      <c r="X21" s="342">
        <v>140</v>
      </c>
      <c r="Y21" s="342">
        <v>136</v>
      </c>
      <c r="Z21" s="342">
        <v>276</v>
      </c>
      <c r="AA21" s="343">
        <v>125</v>
      </c>
      <c r="AB21" s="343">
        <v>142</v>
      </c>
      <c r="AC21" s="343">
        <v>267</v>
      </c>
      <c r="AD21" s="343">
        <v>1</v>
      </c>
      <c r="AE21" s="343">
        <v>2</v>
      </c>
      <c r="AF21" s="343">
        <v>40</v>
      </c>
      <c r="AG21" s="343">
        <v>43</v>
      </c>
      <c r="AH21" s="343">
        <v>2</v>
      </c>
    </row>
    <row r="22" spans="1:34" ht="14.25" customHeight="1" x14ac:dyDescent="0.25">
      <c r="A22" s="342" t="s">
        <v>132</v>
      </c>
      <c r="B22" s="342" t="s">
        <v>181</v>
      </c>
      <c r="C22" s="342">
        <v>703423</v>
      </c>
      <c r="D22" s="342">
        <v>1</v>
      </c>
      <c r="E22" s="342">
        <v>13</v>
      </c>
      <c r="F22" s="1206"/>
      <c r="G22" s="342">
        <v>9</v>
      </c>
      <c r="H22" s="342">
        <v>82</v>
      </c>
      <c r="I22" s="342">
        <v>88</v>
      </c>
      <c r="J22" s="342">
        <v>170</v>
      </c>
      <c r="K22" s="342">
        <v>2</v>
      </c>
      <c r="L22" s="342">
        <v>21</v>
      </c>
      <c r="M22" s="342">
        <v>23</v>
      </c>
      <c r="N22" s="342">
        <v>44</v>
      </c>
      <c r="O22" s="342">
        <v>3</v>
      </c>
      <c r="P22" s="342">
        <v>26</v>
      </c>
      <c r="Q22" s="342">
        <v>22</v>
      </c>
      <c r="R22" s="342">
        <v>48</v>
      </c>
      <c r="S22" s="342">
        <v>2</v>
      </c>
      <c r="T22" s="342">
        <v>21</v>
      </c>
      <c r="U22" s="342">
        <v>20</v>
      </c>
      <c r="V22" s="342">
        <v>41</v>
      </c>
      <c r="W22" s="342">
        <v>2</v>
      </c>
      <c r="X22" s="342">
        <v>14</v>
      </c>
      <c r="Y22" s="342">
        <v>23</v>
      </c>
      <c r="Z22" s="342">
        <v>37</v>
      </c>
      <c r="AA22" s="343">
        <v>22</v>
      </c>
      <c r="AB22" s="343">
        <v>22</v>
      </c>
      <c r="AC22" s="343">
        <v>44</v>
      </c>
      <c r="AD22" s="343">
        <v>1</v>
      </c>
      <c r="AE22" s="343">
        <v>1</v>
      </c>
      <c r="AF22" s="343">
        <v>10</v>
      </c>
      <c r="AG22" s="343">
        <v>12</v>
      </c>
      <c r="AH22" s="343">
        <v>1</v>
      </c>
    </row>
    <row r="23" spans="1:34" ht="14.25" customHeight="1" x14ac:dyDescent="0.25">
      <c r="A23" s="342" t="s">
        <v>132</v>
      </c>
      <c r="B23" s="342" t="s">
        <v>186</v>
      </c>
      <c r="C23" s="342">
        <v>703477</v>
      </c>
      <c r="D23" s="342">
        <v>1</v>
      </c>
      <c r="E23" s="342">
        <v>6</v>
      </c>
      <c r="F23" s="1206"/>
      <c r="G23" s="342">
        <v>4</v>
      </c>
      <c r="H23" s="342">
        <v>37</v>
      </c>
      <c r="I23" s="342">
        <v>35</v>
      </c>
      <c r="J23" s="342">
        <v>72</v>
      </c>
      <c r="K23" s="342">
        <v>1</v>
      </c>
      <c r="L23" s="342">
        <v>9</v>
      </c>
      <c r="M23" s="342">
        <v>8</v>
      </c>
      <c r="N23" s="342">
        <v>17</v>
      </c>
      <c r="O23" s="342">
        <v>1</v>
      </c>
      <c r="P23" s="342">
        <v>11</v>
      </c>
      <c r="Q23" s="342">
        <v>9</v>
      </c>
      <c r="R23" s="342">
        <v>20</v>
      </c>
      <c r="S23" s="342">
        <v>1</v>
      </c>
      <c r="T23" s="342">
        <v>13</v>
      </c>
      <c r="U23" s="342">
        <v>9</v>
      </c>
      <c r="V23" s="342">
        <v>22</v>
      </c>
      <c r="W23" s="342">
        <v>1</v>
      </c>
      <c r="X23" s="342">
        <v>4</v>
      </c>
      <c r="Y23" s="342">
        <v>9</v>
      </c>
      <c r="Z23" s="342">
        <v>13</v>
      </c>
      <c r="AA23" s="343">
        <v>9</v>
      </c>
      <c r="AB23" s="343">
        <v>9</v>
      </c>
      <c r="AC23" s="343">
        <v>18</v>
      </c>
      <c r="AD23" s="343">
        <v>1</v>
      </c>
      <c r="AE23" s="343">
        <v>1</v>
      </c>
      <c r="AF23" s="343">
        <v>6</v>
      </c>
      <c r="AG23" s="343">
        <v>8</v>
      </c>
      <c r="AH23" s="343">
        <v>1</v>
      </c>
    </row>
    <row r="24" spans="1:34" ht="14.25" customHeight="1" x14ac:dyDescent="0.25">
      <c r="A24" s="342" t="s">
        <v>132</v>
      </c>
      <c r="B24" s="342" t="s">
        <v>93</v>
      </c>
      <c r="C24" s="342">
        <v>703513</v>
      </c>
      <c r="D24" s="342">
        <v>1</v>
      </c>
      <c r="E24" s="342">
        <v>8</v>
      </c>
      <c r="F24" s="1206"/>
      <c r="G24" s="342">
        <v>9</v>
      </c>
      <c r="H24" s="342">
        <v>160</v>
      </c>
      <c r="I24" s="342">
        <v>138</v>
      </c>
      <c r="J24" s="342">
        <v>298</v>
      </c>
      <c r="K24" s="342">
        <v>3</v>
      </c>
      <c r="L24" s="342">
        <v>52</v>
      </c>
      <c r="M24" s="342">
        <v>41</v>
      </c>
      <c r="N24" s="342">
        <v>93</v>
      </c>
      <c r="O24" s="342">
        <v>2</v>
      </c>
      <c r="P24" s="342">
        <v>45</v>
      </c>
      <c r="Q24" s="342">
        <v>32</v>
      </c>
      <c r="R24" s="342">
        <v>77</v>
      </c>
      <c r="S24" s="342">
        <v>2</v>
      </c>
      <c r="T24" s="342">
        <v>36</v>
      </c>
      <c r="U24" s="342">
        <v>36</v>
      </c>
      <c r="V24" s="342">
        <v>72</v>
      </c>
      <c r="W24" s="342">
        <v>2</v>
      </c>
      <c r="X24" s="342">
        <v>27</v>
      </c>
      <c r="Y24" s="342">
        <v>29</v>
      </c>
      <c r="Z24" s="342">
        <v>56</v>
      </c>
      <c r="AA24" s="343">
        <v>41</v>
      </c>
      <c r="AB24" s="343">
        <v>40</v>
      </c>
      <c r="AC24" s="343">
        <v>81</v>
      </c>
      <c r="AD24" s="343">
        <v>1</v>
      </c>
      <c r="AE24" s="343">
        <v>1</v>
      </c>
      <c r="AF24" s="343">
        <v>10</v>
      </c>
      <c r="AG24" s="343">
        <v>12</v>
      </c>
      <c r="AH24" s="343">
        <v>2</v>
      </c>
    </row>
    <row r="25" spans="1:34" ht="14.25" customHeight="1" x14ac:dyDescent="0.25">
      <c r="A25" s="342" t="s">
        <v>132</v>
      </c>
      <c r="B25" s="342" t="s">
        <v>179</v>
      </c>
      <c r="C25" s="342">
        <v>703386</v>
      </c>
      <c r="D25" s="342">
        <v>1</v>
      </c>
      <c r="E25" s="342">
        <v>20</v>
      </c>
      <c r="F25" s="1206"/>
      <c r="G25" s="342">
        <v>15</v>
      </c>
      <c r="H25" s="342">
        <v>181</v>
      </c>
      <c r="I25" s="342">
        <v>188</v>
      </c>
      <c r="J25" s="342">
        <v>369</v>
      </c>
      <c r="K25" s="342">
        <v>4</v>
      </c>
      <c r="L25" s="342">
        <v>41</v>
      </c>
      <c r="M25" s="342">
        <v>61</v>
      </c>
      <c r="N25" s="342">
        <v>102</v>
      </c>
      <c r="O25" s="342">
        <v>4</v>
      </c>
      <c r="P25" s="342">
        <v>32</v>
      </c>
      <c r="Q25" s="342">
        <v>47</v>
      </c>
      <c r="R25" s="342">
        <v>79</v>
      </c>
      <c r="S25" s="342">
        <v>4</v>
      </c>
      <c r="T25" s="342">
        <v>61</v>
      </c>
      <c r="U25" s="342">
        <v>46</v>
      </c>
      <c r="V25" s="342">
        <v>107</v>
      </c>
      <c r="W25" s="342">
        <v>3</v>
      </c>
      <c r="X25" s="342">
        <v>47</v>
      </c>
      <c r="Y25" s="342">
        <v>34</v>
      </c>
      <c r="Z25" s="342">
        <v>81</v>
      </c>
      <c r="AA25" s="343">
        <v>43</v>
      </c>
      <c r="AB25" s="343">
        <v>65</v>
      </c>
      <c r="AC25" s="343">
        <v>108</v>
      </c>
      <c r="AD25" s="343">
        <v>1</v>
      </c>
      <c r="AE25" s="343"/>
      <c r="AF25" s="343">
        <v>19</v>
      </c>
      <c r="AG25" s="343">
        <v>20</v>
      </c>
      <c r="AH25" s="343">
        <v>1</v>
      </c>
    </row>
    <row r="26" spans="1:34" ht="14.25" customHeight="1" x14ac:dyDescent="0.25">
      <c r="A26" s="342" t="s">
        <v>132</v>
      </c>
      <c r="B26" s="342" t="s">
        <v>257</v>
      </c>
      <c r="C26" s="342">
        <v>707405</v>
      </c>
      <c r="D26" s="342">
        <v>1</v>
      </c>
      <c r="E26" s="342">
        <v>32</v>
      </c>
      <c r="F26" s="1206"/>
      <c r="G26" s="342">
        <v>8</v>
      </c>
      <c r="H26" s="342">
        <v>101</v>
      </c>
      <c r="I26" s="342">
        <v>76</v>
      </c>
      <c r="J26" s="342">
        <v>177</v>
      </c>
      <c r="K26" s="342">
        <v>2</v>
      </c>
      <c r="L26" s="342">
        <v>26</v>
      </c>
      <c r="M26" s="342">
        <v>23</v>
      </c>
      <c r="N26" s="342">
        <v>49</v>
      </c>
      <c r="O26" s="342">
        <v>2</v>
      </c>
      <c r="P26" s="342">
        <v>28</v>
      </c>
      <c r="Q26" s="342">
        <v>19</v>
      </c>
      <c r="R26" s="342">
        <v>47</v>
      </c>
      <c r="S26" s="342">
        <v>2</v>
      </c>
      <c r="T26" s="342">
        <v>24</v>
      </c>
      <c r="U26" s="342">
        <v>15</v>
      </c>
      <c r="V26" s="342">
        <v>39</v>
      </c>
      <c r="W26" s="342">
        <v>2</v>
      </c>
      <c r="X26" s="342">
        <v>23</v>
      </c>
      <c r="Y26" s="342">
        <v>19</v>
      </c>
      <c r="Z26" s="342">
        <v>42</v>
      </c>
      <c r="AA26" s="343">
        <v>16</v>
      </c>
      <c r="AB26" s="343">
        <v>18</v>
      </c>
      <c r="AC26" s="343">
        <v>34</v>
      </c>
      <c r="AD26" s="343">
        <v>1</v>
      </c>
      <c r="AE26" s="343">
        <v>1</v>
      </c>
      <c r="AF26" s="343">
        <v>14</v>
      </c>
      <c r="AG26" s="343">
        <v>16</v>
      </c>
      <c r="AH26" s="343">
        <v>1</v>
      </c>
    </row>
    <row r="27" spans="1:34" ht="14.25" customHeight="1" x14ac:dyDescent="0.25">
      <c r="A27" s="342" t="s">
        <v>132</v>
      </c>
      <c r="B27" s="342" t="s">
        <v>185</v>
      </c>
      <c r="C27" s="342">
        <v>703471</v>
      </c>
      <c r="D27" s="342">
        <v>1</v>
      </c>
      <c r="E27" s="342">
        <v>15</v>
      </c>
      <c r="F27" s="1206"/>
      <c r="G27" s="342">
        <v>8</v>
      </c>
      <c r="H27" s="342">
        <v>90</v>
      </c>
      <c r="I27" s="342">
        <v>91</v>
      </c>
      <c r="J27" s="342">
        <v>181</v>
      </c>
      <c r="K27" s="342">
        <v>2</v>
      </c>
      <c r="L27" s="342">
        <v>25</v>
      </c>
      <c r="M27" s="342">
        <v>22</v>
      </c>
      <c r="N27" s="342">
        <v>47</v>
      </c>
      <c r="O27" s="342">
        <v>2</v>
      </c>
      <c r="P27" s="342">
        <v>24</v>
      </c>
      <c r="Q27" s="342">
        <v>25</v>
      </c>
      <c r="R27" s="342">
        <v>49</v>
      </c>
      <c r="S27" s="342">
        <v>2</v>
      </c>
      <c r="T27" s="342">
        <v>20</v>
      </c>
      <c r="U27" s="342">
        <v>23</v>
      </c>
      <c r="V27" s="342">
        <v>43</v>
      </c>
      <c r="W27" s="342">
        <v>2</v>
      </c>
      <c r="X27" s="342">
        <v>21</v>
      </c>
      <c r="Y27" s="342">
        <v>21</v>
      </c>
      <c r="Z27" s="342">
        <v>42</v>
      </c>
      <c r="AA27" s="343">
        <v>27</v>
      </c>
      <c r="AB27" s="343">
        <v>25</v>
      </c>
      <c r="AC27" s="343">
        <v>52</v>
      </c>
      <c r="AD27" s="343">
        <v>1</v>
      </c>
      <c r="AE27" s="343">
        <v>1</v>
      </c>
      <c r="AF27" s="343">
        <v>13</v>
      </c>
      <c r="AG27" s="343">
        <v>15</v>
      </c>
      <c r="AH27" s="343">
        <v>2</v>
      </c>
    </row>
    <row r="28" spans="1:34" ht="14.25" customHeight="1" x14ac:dyDescent="0.25">
      <c r="A28" s="342" t="s">
        <v>132</v>
      </c>
      <c r="B28" s="342" t="s">
        <v>280</v>
      </c>
      <c r="C28" s="342">
        <v>757728</v>
      </c>
      <c r="D28" s="342">
        <v>1</v>
      </c>
      <c r="E28" s="342">
        <v>21</v>
      </c>
      <c r="F28" s="1206"/>
      <c r="G28" s="342">
        <v>21</v>
      </c>
      <c r="H28" s="342">
        <v>398</v>
      </c>
      <c r="I28" s="342">
        <v>335</v>
      </c>
      <c r="J28" s="342">
        <v>733</v>
      </c>
      <c r="K28" s="342">
        <v>5</v>
      </c>
      <c r="L28" s="342">
        <v>108</v>
      </c>
      <c r="M28" s="342">
        <v>88</v>
      </c>
      <c r="N28" s="342">
        <v>196</v>
      </c>
      <c r="O28" s="342">
        <v>5</v>
      </c>
      <c r="P28" s="342">
        <v>86</v>
      </c>
      <c r="Q28" s="342">
        <v>73</v>
      </c>
      <c r="R28" s="342">
        <v>159</v>
      </c>
      <c r="S28" s="342">
        <v>6</v>
      </c>
      <c r="T28" s="342">
        <v>113</v>
      </c>
      <c r="U28" s="342">
        <v>70</v>
      </c>
      <c r="V28" s="342">
        <v>183</v>
      </c>
      <c r="W28" s="342">
        <v>5</v>
      </c>
      <c r="X28" s="342">
        <v>91</v>
      </c>
      <c r="Y28" s="342">
        <v>104</v>
      </c>
      <c r="Z28" s="342">
        <v>195</v>
      </c>
      <c r="AA28" s="343">
        <v>100</v>
      </c>
      <c r="AB28" s="343">
        <v>81</v>
      </c>
      <c r="AC28" s="343">
        <v>181</v>
      </c>
      <c r="AD28" s="343">
        <v>1</v>
      </c>
      <c r="AE28" s="343">
        <v>2</v>
      </c>
      <c r="AF28" s="343">
        <v>27</v>
      </c>
      <c r="AG28" s="343">
        <v>30</v>
      </c>
      <c r="AH28" s="343">
        <v>3</v>
      </c>
    </row>
    <row r="29" spans="1:34" ht="14.25" customHeight="1" x14ac:dyDescent="0.25">
      <c r="A29" s="342" t="s">
        <v>132</v>
      </c>
      <c r="B29" s="342" t="s">
        <v>256</v>
      </c>
      <c r="C29" s="342">
        <v>706110</v>
      </c>
      <c r="D29" s="342">
        <v>1</v>
      </c>
      <c r="E29" s="342">
        <v>17</v>
      </c>
      <c r="F29" s="1206"/>
      <c r="G29" s="342">
        <v>13</v>
      </c>
      <c r="H29" s="342">
        <v>178</v>
      </c>
      <c r="I29" s="342">
        <v>167</v>
      </c>
      <c r="J29" s="342">
        <v>345</v>
      </c>
      <c r="K29" s="342">
        <v>3</v>
      </c>
      <c r="L29" s="342">
        <v>42</v>
      </c>
      <c r="M29" s="342">
        <v>47</v>
      </c>
      <c r="N29" s="342">
        <v>89</v>
      </c>
      <c r="O29" s="342">
        <v>4</v>
      </c>
      <c r="P29" s="342">
        <v>49</v>
      </c>
      <c r="Q29" s="342">
        <v>48</v>
      </c>
      <c r="R29" s="342">
        <v>97</v>
      </c>
      <c r="S29" s="342">
        <v>3</v>
      </c>
      <c r="T29" s="342">
        <v>48</v>
      </c>
      <c r="U29" s="342">
        <v>37</v>
      </c>
      <c r="V29" s="342">
        <v>85</v>
      </c>
      <c r="W29" s="342">
        <v>3</v>
      </c>
      <c r="X29" s="342">
        <v>39</v>
      </c>
      <c r="Y29" s="342">
        <v>35</v>
      </c>
      <c r="Z29" s="342">
        <v>74</v>
      </c>
      <c r="AA29" s="343">
        <v>40</v>
      </c>
      <c r="AB29" s="343">
        <v>42</v>
      </c>
      <c r="AC29" s="343">
        <v>82</v>
      </c>
      <c r="AD29" s="343">
        <v>1</v>
      </c>
      <c r="AE29" s="343">
        <v>1</v>
      </c>
      <c r="AF29" s="343">
        <v>17</v>
      </c>
      <c r="AG29" s="343">
        <v>19</v>
      </c>
      <c r="AH29" s="343">
        <v>4</v>
      </c>
    </row>
    <row r="30" spans="1:34" ht="14.25" customHeight="1" x14ac:dyDescent="0.25">
      <c r="A30" s="342" t="s">
        <v>132</v>
      </c>
      <c r="B30" s="342" t="s">
        <v>260</v>
      </c>
      <c r="C30" s="342">
        <v>707527</v>
      </c>
      <c r="D30" s="342">
        <v>1</v>
      </c>
      <c r="E30" s="342">
        <v>27</v>
      </c>
      <c r="F30" s="1206"/>
      <c r="G30" s="342">
        <v>13</v>
      </c>
      <c r="H30" s="342">
        <v>186</v>
      </c>
      <c r="I30" s="342">
        <v>177</v>
      </c>
      <c r="J30" s="342">
        <v>363</v>
      </c>
      <c r="K30" s="342">
        <v>3</v>
      </c>
      <c r="L30" s="342">
        <v>45</v>
      </c>
      <c r="M30" s="342">
        <v>47</v>
      </c>
      <c r="N30" s="342">
        <v>92</v>
      </c>
      <c r="O30" s="342">
        <v>4</v>
      </c>
      <c r="P30" s="342">
        <v>60</v>
      </c>
      <c r="Q30" s="342">
        <v>53</v>
      </c>
      <c r="R30" s="342">
        <v>113</v>
      </c>
      <c r="S30" s="342">
        <v>3</v>
      </c>
      <c r="T30" s="342">
        <v>44</v>
      </c>
      <c r="U30" s="342">
        <v>37</v>
      </c>
      <c r="V30" s="342">
        <v>81</v>
      </c>
      <c r="W30" s="342">
        <v>3</v>
      </c>
      <c r="X30" s="342">
        <v>37</v>
      </c>
      <c r="Y30" s="342">
        <v>40</v>
      </c>
      <c r="Z30" s="342">
        <v>77</v>
      </c>
      <c r="AA30" s="343">
        <v>41</v>
      </c>
      <c r="AB30" s="343">
        <v>44</v>
      </c>
      <c r="AC30" s="343">
        <v>85</v>
      </c>
      <c r="AD30" s="343">
        <v>1</v>
      </c>
      <c r="AE30" s="343">
        <v>1</v>
      </c>
      <c r="AF30" s="343">
        <v>17</v>
      </c>
      <c r="AG30" s="343">
        <v>19</v>
      </c>
      <c r="AH30" s="343">
        <v>2</v>
      </c>
    </row>
    <row r="31" spans="1:34" ht="14.25" customHeight="1" x14ac:dyDescent="0.25">
      <c r="A31" s="342" t="s">
        <v>132</v>
      </c>
      <c r="B31" s="342" t="s">
        <v>178</v>
      </c>
      <c r="C31" s="342">
        <v>703271</v>
      </c>
      <c r="D31" s="342">
        <v>1</v>
      </c>
      <c r="E31" s="342">
        <v>25</v>
      </c>
      <c r="F31" s="1206"/>
      <c r="G31" s="342">
        <v>22</v>
      </c>
      <c r="H31" s="342">
        <v>334</v>
      </c>
      <c r="I31" s="342">
        <v>302</v>
      </c>
      <c r="J31" s="342">
        <v>636</v>
      </c>
      <c r="K31" s="342">
        <v>6</v>
      </c>
      <c r="L31" s="342">
        <v>98</v>
      </c>
      <c r="M31" s="342">
        <v>90</v>
      </c>
      <c r="N31" s="342">
        <v>188</v>
      </c>
      <c r="O31" s="342">
        <v>6</v>
      </c>
      <c r="P31" s="342">
        <v>90</v>
      </c>
      <c r="Q31" s="342">
        <v>77</v>
      </c>
      <c r="R31" s="342">
        <v>167</v>
      </c>
      <c r="S31" s="342">
        <v>5</v>
      </c>
      <c r="T31" s="342">
        <v>71</v>
      </c>
      <c r="U31" s="342">
        <v>65</v>
      </c>
      <c r="V31" s="342">
        <v>136</v>
      </c>
      <c r="W31" s="342">
        <v>5</v>
      </c>
      <c r="X31" s="342">
        <v>75</v>
      </c>
      <c r="Y31" s="342">
        <v>70</v>
      </c>
      <c r="Z31" s="342">
        <v>145</v>
      </c>
      <c r="AA31" s="343">
        <v>87</v>
      </c>
      <c r="AB31" s="343">
        <v>82</v>
      </c>
      <c r="AC31" s="343">
        <v>169</v>
      </c>
      <c r="AD31" s="343">
        <v>1</v>
      </c>
      <c r="AE31" s="343">
        <v>2</v>
      </c>
      <c r="AF31" s="343">
        <v>31</v>
      </c>
      <c r="AG31" s="343">
        <v>34</v>
      </c>
      <c r="AH31" s="343">
        <v>3</v>
      </c>
    </row>
    <row r="32" spans="1:34" ht="14.25" customHeight="1" x14ac:dyDescent="0.25">
      <c r="A32" s="342" t="s">
        <v>132</v>
      </c>
      <c r="B32" s="342" t="s">
        <v>263</v>
      </c>
      <c r="C32" s="342">
        <v>707851</v>
      </c>
      <c r="D32" s="342">
        <v>1</v>
      </c>
      <c r="E32" s="342"/>
      <c r="F32" s="1206"/>
      <c r="G32" s="342">
        <v>4</v>
      </c>
      <c r="H32" s="342">
        <v>25</v>
      </c>
      <c r="I32" s="342">
        <v>31</v>
      </c>
      <c r="J32" s="342">
        <v>56</v>
      </c>
      <c r="K32" s="342">
        <v>1</v>
      </c>
      <c r="L32" s="342">
        <v>7</v>
      </c>
      <c r="M32" s="342">
        <v>9</v>
      </c>
      <c r="N32" s="342">
        <v>16</v>
      </c>
      <c r="O32" s="342">
        <v>1</v>
      </c>
      <c r="P32" s="342">
        <v>4</v>
      </c>
      <c r="Q32" s="342">
        <v>9</v>
      </c>
      <c r="R32" s="342">
        <v>13</v>
      </c>
      <c r="S32" s="342">
        <v>1</v>
      </c>
      <c r="T32" s="342">
        <v>9</v>
      </c>
      <c r="U32" s="342">
        <v>6</v>
      </c>
      <c r="V32" s="342">
        <v>15</v>
      </c>
      <c r="W32" s="342">
        <v>1</v>
      </c>
      <c r="X32" s="342">
        <v>5</v>
      </c>
      <c r="Y32" s="342">
        <v>7</v>
      </c>
      <c r="Z32" s="342">
        <v>12</v>
      </c>
      <c r="AA32" s="343">
        <v>6</v>
      </c>
      <c r="AB32" s="343">
        <v>7</v>
      </c>
      <c r="AC32" s="343">
        <v>13</v>
      </c>
      <c r="AD32" s="343"/>
      <c r="AE32" s="343"/>
      <c r="AF32" s="343">
        <v>4</v>
      </c>
      <c r="AG32" s="343">
        <v>4</v>
      </c>
      <c r="AH32" s="343"/>
    </row>
    <row r="33" spans="1:34" ht="14.25" customHeight="1" x14ac:dyDescent="0.25">
      <c r="A33" s="342" t="s">
        <v>132</v>
      </c>
      <c r="B33" s="342" t="s">
        <v>253</v>
      </c>
      <c r="C33" s="342">
        <v>705469</v>
      </c>
      <c r="D33" s="342">
        <v>1</v>
      </c>
      <c r="E33" s="342">
        <v>12</v>
      </c>
      <c r="F33" s="1206"/>
      <c r="G33" s="342">
        <v>12</v>
      </c>
      <c r="H33" s="342">
        <v>202</v>
      </c>
      <c r="I33" s="342">
        <v>222</v>
      </c>
      <c r="J33" s="342">
        <v>424</v>
      </c>
      <c r="K33" s="342">
        <v>3</v>
      </c>
      <c r="L33" s="342">
        <v>53</v>
      </c>
      <c r="M33" s="342">
        <v>68</v>
      </c>
      <c r="N33" s="342">
        <v>121</v>
      </c>
      <c r="O33" s="342">
        <v>3</v>
      </c>
      <c r="P33" s="342">
        <v>61</v>
      </c>
      <c r="Q33" s="342">
        <v>46</v>
      </c>
      <c r="R33" s="342">
        <v>107</v>
      </c>
      <c r="S33" s="342">
        <v>3</v>
      </c>
      <c r="T33" s="342">
        <v>53</v>
      </c>
      <c r="U33" s="342">
        <v>56</v>
      </c>
      <c r="V33" s="342">
        <v>109</v>
      </c>
      <c r="W33" s="342">
        <v>3</v>
      </c>
      <c r="X33" s="342">
        <v>35</v>
      </c>
      <c r="Y33" s="342">
        <v>52</v>
      </c>
      <c r="Z33" s="342">
        <v>87</v>
      </c>
      <c r="AA33" s="343">
        <v>50</v>
      </c>
      <c r="AB33" s="343">
        <v>61</v>
      </c>
      <c r="AC33" s="343">
        <v>111</v>
      </c>
      <c r="AD33" s="343">
        <v>1</v>
      </c>
      <c r="AE33" s="343">
        <v>1</v>
      </c>
      <c r="AF33" s="343">
        <v>21</v>
      </c>
      <c r="AG33" s="343">
        <v>23</v>
      </c>
      <c r="AH33" s="343">
        <v>2</v>
      </c>
    </row>
    <row r="34" spans="1:34" ht="14.25" customHeight="1" x14ac:dyDescent="0.25">
      <c r="A34" s="342" t="s">
        <v>132</v>
      </c>
      <c r="B34" s="342" t="s">
        <v>190</v>
      </c>
      <c r="C34" s="342">
        <v>703519</v>
      </c>
      <c r="D34" s="342">
        <v>1</v>
      </c>
      <c r="E34" s="342">
        <v>11</v>
      </c>
      <c r="F34" s="1206"/>
      <c r="G34" s="342">
        <v>18</v>
      </c>
      <c r="H34" s="342">
        <v>282</v>
      </c>
      <c r="I34" s="342">
        <v>256</v>
      </c>
      <c r="J34" s="342">
        <v>538</v>
      </c>
      <c r="K34" s="342">
        <v>5</v>
      </c>
      <c r="L34" s="342">
        <v>76</v>
      </c>
      <c r="M34" s="342">
        <v>64</v>
      </c>
      <c r="N34" s="342">
        <v>140</v>
      </c>
      <c r="O34" s="342">
        <v>5</v>
      </c>
      <c r="P34" s="342">
        <v>77</v>
      </c>
      <c r="Q34" s="342">
        <v>71</v>
      </c>
      <c r="R34" s="342">
        <v>148</v>
      </c>
      <c r="S34" s="342">
        <v>4</v>
      </c>
      <c r="T34" s="342">
        <v>59</v>
      </c>
      <c r="U34" s="342">
        <v>59</v>
      </c>
      <c r="V34" s="342">
        <v>118</v>
      </c>
      <c r="W34" s="342">
        <v>4</v>
      </c>
      <c r="X34" s="342">
        <v>70</v>
      </c>
      <c r="Y34" s="342">
        <v>62</v>
      </c>
      <c r="Z34" s="342">
        <v>132</v>
      </c>
      <c r="AA34" s="343">
        <v>77</v>
      </c>
      <c r="AB34" s="343">
        <v>66</v>
      </c>
      <c r="AC34" s="343">
        <v>143</v>
      </c>
      <c r="AD34" s="343"/>
      <c r="AE34" s="343">
        <v>2</v>
      </c>
      <c r="AF34" s="343">
        <v>26</v>
      </c>
      <c r="AG34" s="343">
        <v>28</v>
      </c>
      <c r="AH34" s="343">
        <v>3</v>
      </c>
    </row>
    <row r="35" spans="1:34" ht="14.25" customHeight="1" x14ac:dyDescent="0.25">
      <c r="A35" s="342" t="s">
        <v>132</v>
      </c>
      <c r="B35" s="342" t="s">
        <v>282</v>
      </c>
      <c r="C35" s="342">
        <v>758866</v>
      </c>
      <c r="D35" s="342">
        <v>1</v>
      </c>
      <c r="E35" s="342">
        <v>32</v>
      </c>
      <c r="F35" s="1206"/>
      <c r="G35" s="342">
        <v>19</v>
      </c>
      <c r="H35" s="342">
        <v>236</v>
      </c>
      <c r="I35" s="342">
        <v>216</v>
      </c>
      <c r="J35" s="342">
        <v>452</v>
      </c>
      <c r="K35" s="342">
        <v>4</v>
      </c>
      <c r="L35" s="342">
        <v>57</v>
      </c>
      <c r="M35" s="342">
        <v>52</v>
      </c>
      <c r="N35" s="342">
        <v>109</v>
      </c>
      <c r="O35" s="342">
        <v>5</v>
      </c>
      <c r="P35" s="342">
        <v>53</v>
      </c>
      <c r="Q35" s="342">
        <v>52</v>
      </c>
      <c r="R35" s="342">
        <v>105</v>
      </c>
      <c r="S35" s="342">
        <v>6</v>
      </c>
      <c r="T35" s="342">
        <v>64</v>
      </c>
      <c r="U35" s="342">
        <v>64</v>
      </c>
      <c r="V35" s="342">
        <v>128</v>
      </c>
      <c r="W35" s="342">
        <v>4</v>
      </c>
      <c r="X35" s="342">
        <v>62</v>
      </c>
      <c r="Y35" s="342">
        <v>48</v>
      </c>
      <c r="Z35" s="342">
        <v>110</v>
      </c>
      <c r="AA35" s="343">
        <v>62</v>
      </c>
      <c r="AB35" s="343">
        <v>57</v>
      </c>
      <c r="AC35" s="343">
        <v>119</v>
      </c>
      <c r="AD35" s="343"/>
      <c r="AE35" s="343"/>
      <c r="AF35" s="343"/>
      <c r="AG35" s="343"/>
      <c r="AH35" s="343"/>
    </row>
    <row r="36" spans="1:34" ht="14.25" customHeight="1" x14ac:dyDescent="0.25">
      <c r="A36" s="342" t="s">
        <v>132</v>
      </c>
      <c r="B36" s="342" t="s">
        <v>188</v>
      </c>
      <c r="C36" s="342">
        <v>703499</v>
      </c>
      <c r="D36" s="342">
        <v>1</v>
      </c>
      <c r="E36" s="342">
        <v>30</v>
      </c>
      <c r="F36" s="1206"/>
      <c r="G36" s="342">
        <v>29</v>
      </c>
      <c r="H36" s="342">
        <v>473</v>
      </c>
      <c r="I36" s="342">
        <v>471</v>
      </c>
      <c r="J36" s="342">
        <v>944</v>
      </c>
      <c r="K36" s="342">
        <v>10</v>
      </c>
      <c r="L36" s="342">
        <v>174</v>
      </c>
      <c r="M36" s="342">
        <v>165</v>
      </c>
      <c r="N36" s="342">
        <v>339</v>
      </c>
      <c r="O36" s="342">
        <v>7</v>
      </c>
      <c r="P36" s="342">
        <v>105</v>
      </c>
      <c r="Q36" s="342">
        <v>118</v>
      </c>
      <c r="R36" s="342">
        <v>223</v>
      </c>
      <c r="S36" s="342">
        <v>6</v>
      </c>
      <c r="T36" s="342">
        <v>110</v>
      </c>
      <c r="U36" s="342">
        <v>97</v>
      </c>
      <c r="V36" s="342">
        <v>207</v>
      </c>
      <c r="W36" s="342">
        <v>6</v>
      </c>
      <c r="X36" s="342">
        <v>84</v>
      </c>
      <c r="Y36" s="342">
        <v>91</v>
      </c>
      <c r="Z36" s="342">
        <v>175</v>
      </c>
      <c r="AA36" s="343">
        <v>149</v>
      </c>
      <c r="AB36" s="343">
        <v>141</v>
      </c>
      <c r="AC36" s="343">
        <v>290</v>
      </c>
      <c r="AD36" s="343">
        <v>1</v>
      </c>
      <c r="AE36" s="343">
        <v>2</v>
      </c>
      <c r="AF36" s="343">
        <v>38</v>
      </c>
      <c r="AG36" s="343">
        <v>41</v>
      </c>
      <c r="AH36" s="343">
        <v>2</v>
      </c>
    </row>
    <row r="37" spans="1:34" ht="14.25" customHeight="1" x14ac:dyDescent="0.25">
      <c r="A37" s="342" t="s">
        <v>132</v>
      </c>
      <c r="B37" s="342" t="s">
        <v>258</v>
      </c>
      <c r="C37" s="342">
        <v>707479</v>
      </c>
      <c r="D37" s="342">
        <v>1</v>
      </c>
      <c r="E37" s="342">
        <v>24</v>
      </c>
      <c r="F37" s="1206"/>
      <c r="G37" s="342">
        <v>8</v>
      </c>
      <c r="H37" s="342">
        <v>96</v>
      </c>
      <c r="I37" s="342">
        <v>100</v>
      </c>
      <c r="J37" s="342">
        <v>196</v>
      </c>
      <c r="K37" s="342">
        <v>2</v>
      </c>
      <c r="L37" s="342">
        <v>27</v>
      </c>
      <c r="M37" s="342">
        <v>26</v>
      </c>
      <c r="N37" s="342">
        <v>53</v>
      </c>
      <c r="O37" s="342">
        <v>2</v>
      </c>
      <c r="P37" s="342">
        <v>29</v>
      </c>
      <c r="Q37" s="342">
        <v>21</v>
      </c>
      <c r="R37" s="342">
        <v>50</v>
      </c>
      <c r="S37" s="342">
        <v>2</v>
      </c>
      <c r="T37" s="342">
        <v>15</v>
      </c>
      <c r="U37" s="342">
        <v>31</v>
      </c>
      <c r="V37" s="342">
        <v>46</v>
      </c>
      <c r="W37" s="342">
        <v>2</v>
      </c>
      <c r="X37" s="342">
        <v>25</v>
      </c>
      <c r="Y37" s="342">
        <v>22</v>
      </c>
      <c r="Z37" s="342">
        <v>47</v>
      </c>
      <c r="AA37" s="343">
        <v>18</v>
      </c>
      <c r="AB37" s="343">
        <v>18</v>
      </c>
      <c r="AC37" s="343">
        <v>36</v>
      </c>
      <c r="AD37" s="343">
        <v>1</v>
      </c>
      <c r="AE37" s="343">
        <v>1</v>
      </c>
      <c r="AF37" s="343">
        <v>9</v>
      </c>
      <c r="AG37" s="343">
        <v>11</v>
      </c>
      <c r="AH37" s="343"/>
    </row>
    <row r="38" spans="1:34" ht="14.25" customHeight="1" x14ac:dyDescent="0.25">
      <c r="A38" s="342" t="s">
        <v>132</v>
      </c>
      <c r="B38" s="342" t="s">
        <v>278</v>
      </c>
      <c r="C38" s="342">
        <v>748425</v>
      </c>
      <c r="D38" s="342">
        <v>1</v>
      </c>
      <c r="E38" s="342">
        <v>17</v>
      </c>
      <c r="F38" s="1206"/>
      <c r="G38" s="342">
        <v>11</v>
      </c>
      <c r="H38" s="342">
        <v>122</v>
      </c>
      <c r="I38" s="342">
        <v>134</v>
      </c>
      <c r="J38" s="342">
        <v>256</v>
      </c>
      <c r="K38" s="342">
        <v>3</v>
      </c>
      <c r="L38" s="342">
        <v>28</v>
      </c>
      <c r="M38" s="342">
        <v>40</v>
      </c>
      <c r="N38" s="342">
        <v>68</v>
      </c>
      <c r="O38" s="342">
        <v>3</v>
      </c>
      <c r="P38" s="342">
        <v>37</v>
      </c>
      <c r="Q38" s="342">
        <v>32</v>
      </c>
      <c r="R38" s="342">
        <v>69</v>
      </c>
      <c r="S38" s="342">
        <v>3</v>
      </c>
      <c r="T38" s="342">
        <v>35</v>
      </c>
      <c r="U38" s="342">
        <v>34</v>
      </c>
      <c r="V38" s="342">
        <v>69</v>
      </c>
      <c r="W38" s="342">
        <v>2</v>
      </c>
      <c r="X38" s="342">
        <v>22</v>
      </c>
      <c r="Y38" s="342">
        <v>28</v>
      </c>
      <c r="Z38" s="342">
        <v>50</v>
      </c>
      <c r="AA38" s="343">
        <v>23</v>
      </c>
      <c r="AB38" s="343">
        <v>28</v>
      </c>
      <c r="AC38" s="343">
        <v>51</v>
      </c>
      <c r="AD38" s="343">
        <v>1</v>
      </c>
      <c r="AE38" s="343">
        <v>1</v>
      </c>
      <c r="AF38" s="343">
        <v>12</v>
      </c>
      <c r="AG38" s="343">
        <v>14</v>
      </c>
      <c r="AH38" s="343">
        <v>1</v>
      </c>
    </row>
    <row r="39" spans="1:34" ht="14.25" customHeight="1" x14ac:dyDescent="0.25">
      <c r="A39" s="342" t="s">
        <v>132</v>
      </c>
      <c r="B39" s="342" t="s">
        <v>183</v>
      </c>
      <c r="C39" s="342">
        <v>703454</v>
      </c>
      <c r="D39" s="342">
        <v>1</v>
      </c>
      <c r="E39" s="342">
        <v>9</v>
      </c>
      <c r="F39" s="1206"/>
      <c r="G39" s="342">
        <v>4</v>
      </c>
      <c r="H39" s="342">
        <v>43</v>
      </c>
      <c r="I39" s="342">
        <v>52</v>
      </c>
      <c r="J39" s="342">
        <v>95</v>
      </c>
      <c r="K39" s="342">
        <v>1</v>
      </c>
      <c r="L39" s="342">
        <v>13</v>
      </c>
      <c r="M39" s="342">
        <v>9</v>
      </c>
      <c r="N39" s="342">
        <v>22</v>
      </c>
      <c r="O39" s="342">
        <v>1</v>
      </c>
      <c r="P39" s="342">
        <v>9</v>
      </c>
      <c r="Q39" s="342">
        <v>14</v>
      </c>
      <c r="R39" s="342">
        <v>23</v>
      </c>
      <c r="S39" s="342">
        <v>1</v>
      </c>
      <c r="T39" s="342">
        <v>16</v>
      </c>
      <c r="U39" s="342">
        <v>16</v>
      </c>
      <c r="V39" s="342">
        <v>32</v>
      </c>
      <c r="W39" s="342">
        <v>1</v>
      </c>
      <c r="X39" s="342">
        <v>5</v>
      </c>
      <c r="Y39" s="342">
        <v>13</v>
      </c>
      <c r="Z39" s="342">
        <v>18</v>
      </c>
      <c r="AA39" s="343">
        <v>12</v>
      </c>
      <c r="AB39" s="343">
        <v>10</v>
      </c>
      <c r="AC39" s="343">
        <v>22</v>
      </c>
      <c r="AD39" s="343">
        <v>1</v>
      </c>
      <c r="AE39" s="343">
        <v>1</v>
      </c>
      <c r="AF39" s="343">
        <v>6</v>
      </c>
      <c r="AG39" s="343">
        <v>8</v>
      </c>
      <c r="AH39" s="343">
        <v>1</v>
      </c>
    </row>
    <row r="40" spans="1:34" ht="14.25" customHeight="1" x14ac:dyDescent="0.25">
      <c r="A40" s="342" t="s">
        <v>132</v>
      </c>
      <c r="B40" s="342" t="s">
        <v>187</v>
      </c>
      <c r="C40" s="342">
        <v>703490</v>
      </c>
      <c r="D40" s="342">
        <v>1</v>
      </c>
      <c r="E40" s="342">
        <v>13</v>
      </c>
      <c r="F40" s="1206"/>
      <c r="G40" s="342">
        <v>13</v>
      </c>
      <c r="H40" s="342">
        <v>204</v>
      </c>
      <c r="I40" s="342">
        <v>166</v>
      </c>
      <c r="J40" s="342">
        <v>370</v>
      </c>
      <c r="K40" s="342">
        <v>3</v>
      </c>
      <c r="L40" s="342">
        <v>57</v>
      </c>
      <c r="M40" s="342">
        <v>34</v>
      </c>
      <c r="N40" s="342">
        <v>91</v>
      </c>
      <c r="O40" s="342">
        <v>4</v>
      </c>
      <c r="P40" s="342">
        <v>62</v>
      </c>
      <c r="Q40" s="342">
        <v>49</v>
      </c>
      <c r="R40" s="342">
        <v>111</v>
      </c>
      <c r="S40" s="342">
        <v>3</v>
      </c>
      <c r="T40" s="342">
        <v>45</v>
      </c>
      <c r="U40" s="342">
        <v>39</v>
      </c>
      <c r="V40" s="342">
        <v>84</v>
      </c>
      <c r="W40" s="342">
        <v>3</v>
      </c>
      <c r="X40" s="342">
        <v>40</v>
      </c>
      <c r="Y40" s="342">
        <v>44</v>
      </c>
      <c r="Z40" s="342">
        <v>84</v>
      </c>
      <c r="AA40" s="343">
        <v>52</v>
      </c>
      <c r="AB40" s="343">
        <v>33</v>
      </c>
      <c r="AC40" s="343">
        <v>85</v>
      </c>
      <c r="AD40" s="343">
        <v>1</v>
      </c>
      <c r="AE40" s="343"/>
      <c r="AF40" s="343">
        <v>18</v>
      </c>
      <c r="AG40" s="343">
        <v>19</v>
      </c>
      <c r="AH40" s="343">
        <v>1</v>
      </c>
    </row>
    <row r="41" spans="1:34" ht="14.25" customHeight="1" x14ac:dyDescent="0.25">
      <c r="A41" s="342" t="s">
        <v>132</v>
      </c>
      <c r="B41" s="342" t="s">
        <v>417</v>
      </c>
      <c r="C41" s="342">
        <v>99913109</v>
      </c>
      <c r="D41" s="342">
        <v>1</v>
      </c>
      <c r="E41" s="342"/>
      <c r="F41" s="1206"/>
      <c r="G41" s="342">
        <v>6</v>
      </c>
      <c r="H41" s="342">
        <v>67</v>
      </c>
      <c r="I41" s="342">
        <v>46</v>
      </c>
      <c r="J41" s="342">
        <v>113</v>
      </c>
      <c r="K41" s="342">
        <v>1</v>
      </c>
      <c r="L41" s="342">
        <v>14</v>
      </c>
      <c r="M41" s="342">
        <v>9</v>
      </c>
      <c r="N41" s="342">
        <v>23</v>
      </c>
      <c r="O41" s="342">
        <v>2</v>
      </c>
      <c r="P41" s="342">
        <v>18</v>
      </c>
      <c r="Q41" s="342">
        <v>12</v>
      </c>
      <c r="R41" s="342">
        <v>30</v>
      </c>
      <c r="S41" s="342">
        <v>2</v>
      </c>
      <c r="T41" s="342">
        <v>26</v>
      </c>
      <c r="U41" s="342">
        <v>10</v>
      </c>
      <c r="V41" s="342">
        <v>36</v>
      </c>
      <c r="W41" s="342">
        <v>1</v>
      </c>
      <c r="X41" s="342">
        <v>9</v>
      </c>
      <c r="Y41" s="342">
        <v>15</v>
      </c>
      <c r="Z41" s="342">
        <v>24</v>
      </c>
      <c r="AA41" s="343">
        <v>10</v>
      </c>
      <c r="AB41" s="343">
        <v>8</v>
      </c>
      <c r="AC41" s="343">
        <v>18</v>
      </c>
      <c r="AD41" s="343">
        <v>1</v>
      </c>
      <c r="AE41" s="343">
        <v>1</v>
      </c>
      <c r="AF41" s="343">
        <v>7</v>
      </c>
      <c r="AG41" s="343">
        <v>9</v>
      </c>
      <c r="AH41" s="343"/>
    </row>
    <row r="42" spans="1:34" ht="14.25" customHeight="1" x14ac:dyDescent="0.25">
      <c r="A42" s="342" t="s">
        <v>132</v>
      </c>
      <c r="B42" s="342" t="s">
        <v>418</v>
      </c>
      <c r="C42" s="342">
        <v>99957156</v>
      </c>
      <c r="D42" s="342">
        <v>1</v>
      </c>
      <c r="E42" s="342">
        <v>48</v>
      </c>
      <c r="F42" s="1206"/>
      <c r="G42" s="342">
        <v>13</v>
      </c>
      <c r="H42" s="342">
        <v>122</v>
      </c>
      <c r="I42" s="342">
        <v>115</v>
      </c>
      <c r="J42" s="342">
        <v>237</v>
      </c>
      <c r="K42" s="342">
        <v>2</v>
      </c>
      <c r="L42" s="342">
        <v>20</v>
      </c>
      <c r="M42" s="342">
        <v>22</v>
      </c>
      <c r="N42" s="342">
        <v>42</v>
      </c>
      <c r="O42" s="342">
        <v>3</v>
      </c>
      <c r="P42" s="342">
        <v>19</v>
      </c>
      <c r="Q42" s="342">
        <v>24</v>
      </c>
      <c r="R42" s="342">
        <v>43</v>
      </c>
      <c r="S42" s="342">
        <v>4</v>
      </c>
      <c r="T42" s="342">
        <v>35</v>
      </c>
      <c r="U42" s="342">
        <v>37</v>
      </c>
      <c r="V42" s="342">
        <v>72</v>
      </c>
      <c r="W42" s="342">
        <v>4</v>
      </c>
      <c r="X42" s="342">
        <v>48</v>
      </c>
      <c r="Y42" s="342">
        <v>32</v>
      </c>
      <c r="Z42" s="342">
        <v>80</v>
      </c>
      <c r="AA42" s="343">
        <v>15</v>
      </c>
      <c r="AB42" s="343">
        <v>27</v>
      </c>
      <c r="AC42" s="343">
        <v>42</v>
      </c>
      <c r="AD42" s="343">
        <v>1</v>
      </c>
      <c r="AE42" s="343">
        <v>1</v>
      </c>
      <c r="AF42" s="343">
        <v>19</v>
      </c>
      <c r="AG42" s="343">
        <v>21</v>
      </c>
      <c r="AH42" s="343">
        <v>21</v>
      </c>
    </row>
    <row r="43" spans="1:34" ht="14.25" customHeight="1" x14ac:dyDescent="0.25">
      <c r="A43" s="342" t="s">
        <v>132</v>
      </c>
      <c r="B43" s="342" t="s">
        <v>416</v>
      </c>
      <c r="C43" s="342">
        <v>99912524</v>
      </c>
      <c r="D43" s="342">
        <v>1</v>
      </c>
      <c r="E43" s="342">
        <v>52</v>
      </c>
      <c r="F43" s="1206"/>
      <c r="G43" s="342">
        <v>9</v>
      </c>
      <c r="H43" s="342">
        <v>128</v>
      </c>
      <c r="I43" s="342">
        <v>91</v>
      </c>
      <c r="J43" s="342">
        <v>219</v>
      </c>
      <c r="K43" s="342">
        <v>2</v>
      </c>
      <c r="L43" s="342">
        <v>20</v>
      </c>
      <c r="M43" s="342">
        <v>16</v>
      </c>
      <c r="N43" s="342">
        <v>36</v>
      </c>
      <c r="O43" s="342">
        <v>2</v>
      </c>
      <c r="P43" s="342">
        <v>27</v>
      </c>
      <c r="Q43" s="342">
        <v>17</v>
      </c>
      <c r="R43" s="342">
        <v>44</v>
      </c>
      <c r="S43" s="342">
        <v>3</v>
      </c>
      <c r="T43" s="342">
        <v>50</v>
      </c>
      <c r="U43" s="342">
        <v>34</v>
      </c>
      <c r="V43" s="342">
        <v>84</v>
      </c>
      <c r="W43" s="342">
        <v>2</v>
      </c>
      <c r="X43" s="342">
        <v>31</v>
      </c>
      <c r="Y43" s="342">
        <v>24</v>
      </c>
      <c r="Z43" s="342">
        <v>55</v>
      </c>
      <c r="AA43" s="343">
        <v>16</v>
      </c>
      <c r="AB43" s="343">
        <v>12</v>
      </c>
      <c r="AC43" s="343">
        <v>28</v>
      </c>
      <c r="AD43" s="343">
        <v>1</v>
      </c>
      <c r="AE43" s="343"/>
      <c r="AF43" s="343">
        <v>12</v>
      </c>
      <c r="AG43" s="343">
        <v>13</v>
      </c>
      <c r="AH43" s="343">
        <v>4</v>
      </c>
    </row>
    <row r="44" spans="1:34" s="212" customFormat="1" ht="15.75" customHeight="1" x14ac:dyDescent="0.25">
      <c r="A44" s="1337" t="s">
        <v>463</v>
      </c>
      <c r="B44" s="1337"/>
      <c r="C44" s="1337"/>
      <c r="D44" s="329">
        <f>SUM(D3:D43)</f>
        <v>41</v>
      </c>
      <c r="E44" s="329">
        <f t="shared" ref="E44:AH44" si="0">SUM(E3:E43)</f>
        <v>821</v>
      </c>
      <c r="F44" s="329"/>
      <c r="G44" s="329">
        <f t="shared" si="0"/>
        <v>543</v>
      </c>
      <c r="H44" s="329">
        <f t="shared" si="0"/>
        <v>7874</v>
      </c>
      <c r="I44" s="329">
        <f t="shared" si="0"/>
        <v>7308</v>
      </c>
      <c r="J44" s="329">
        <f t="shared" si="0"/>
        <v>15182</v>
      </c>
      <c r="K44" s="329">
        <f t="shared" si="0"/>
        <v>137</v>
      </c>
      <c r="L44" s="329">
        <f t="shared" si="0"/>
        <v>2094</v>
      </c>
      <c r="M44" s="329">
        <f t="shared" si="0"/>
        <v>1943</v>
      </c>
      <c r="N44" s="329">
        <f t="shared" si="0"/>
        <v>4037</v>
      </c>
      <c r="O44" s="329">
        <f t="shared" si="0"/>
        <v>146</v>
      </c>
      <c r="P44" s="329">
        <f t="shared" si="0"/>
        <v>1977</v>
      </c>
      <c r="Q44" s="329">
        <f t="shared" si="0"/>
        <v>1920</v>
      </c>
      <c r="R44" s="329">
        <f t="shared" si="0"/>
        <v>3897</v>
      </c>
      <c r="S44" s="329">
        <f t="shared" si="0"/>
        <v>134</v>
      </c>
      <c r="T44" s="329">
        <f t="shared" si="0"/>
        <v>2002</v>
      </c>
      <c r="U44" s="329">
        <f t="shared" si="0"/>
        <v>1744</v>
      </c>
      <c r="V44" s="329">
        <f t="shared" si="0"/>
        <v>3746</v>
      </c>
      <c r="W44" s="329">
        <f t="shared" si="0"/>
        <v>126</v>
      </c>
      <c r="X44" s="329">
        <f t="shared" si="0"/>
        <v>1801</v>
      </c>
      <c r="Y44" s="329">
        <f t="shared" si="0"/>
        <v>1701</v>
      </c>
      <c r="Z44" s="329">
        <f t="shared" si="0"/>
        <v>3502</v>
      </c>
      <c r="AA44" s="329">
        <f t="shared" si="0"/>
        <v>1901</v>
      </c>
      <c r="AB44" s="329">
        <f t="shared" si="0"/>
        <v>1826</v>
      </c>
      <c r="AC44" s="329">
        <f t="shared" si="0"/>
        <v>3727</v>
      </c>
      <c r="AD44" s="329">
        <f t="shared" si="0"/>
        <v>37</v>
      </c>
      <c r="AE44" s="329">
        <f t="shared" si="0"/>
        <v>44</v>
      </c>
      <c r="AF44" s="329">
        <f t="shared" si="0"/>
        <v>667</v>
      </c>
      <c r="AG44" s="329">
        <f t="shared" si="0"/>
        <v>748</v>
      </c>
      <c r="AH44" s="329">
        <f t="shared" si="0"/>
        <v>97</v>
      </c>
    </row>
    <row r="45" spans="1:34" ht="14.25" customHeight="1" x14ac:dyDescent="0.25">
      <c r="A45" s="344" t="s">
        <v>132</v>
      </c>
      <c r="B45" s="344" t="s">
        <v>195</v>
      </c>
      <c r="C45" s="344">
        <v>703725</v>
      </c>
      <c r="D45" s="344">
        <v>1</v>
      </c>
      <c r="E45" s="344">
        <v>4</v>
      </c>
      <c r="F45" s="1207"/>
      <c r="G45" s="344">
        <v>4</v>
      </c>
      <c r="H45" s="344">
        <v>30</v>
      </c>
      <c r="I45" s="344">
        <v>35</v>
      </c>
      <c r="J45" s="344">
        <v>65</v>
      </c>
      <c r="K45" s="344">
        <v>1</v>
      </c>
      <c r="L45" s="344">
        <v>10</v>
      </c>
      <c r="M45" s="344">
        <v>8</v>
      </c>
      <c r="N45" s="344">
        <v>18</v>
      </c>
      <c r="O45" s="344">
        <v>1</v>
      </c>
      <c r="P45" s="344">
        <v>3</v>
      </c>
      <c r="Q45" s="344">
        <v>10</v>
      </c>
      <c r="R45" s="344">
        <v>13</v>
      </c>
      <c r="S45" s="344">
        <v>1</v>
      </c>
      <c r="T45" s="344">
        <v>6</v>
      </c>
      <c r="U45" s="344">
        <v>9</v>
      </c>
      <c r="V45" s="344">
        <v>15</v>
      </c>
      <c r="W45" s="344">
        <v>1</v>
      </c>
      <c r="X45" s="344">
        <v>11</v>
      </c>
      <c r="Y45" s="344">
        <v>8</v>
      </c>
      <c r="Z45" s="344">
        <v>19</v>
      </c>
      <c r="AA45" s="345">
        <v>9</v>
      </c>
      <c r="AB45" s="345">
        <v>8</v>
      </c>
      <c r="AC45" s="345">
        <v>17</v>
      </c>
      <c r="AD45" s="345">
        <v>1</v>
      </c>
      <c r="AE45" s="345">
        <v>1</v>
      </c>
      <c r="AF45" s="345">
        <v>4</v>
      </c>
      <c r="AG45" s="345">
        <v>6</v>
      </c>
      <c r="AH45" s="345"/>
    </row>
    <row r="46" spans="1:34" ht="14.25" customHeight="1" x14ac:dyDescent="0.25">
      <c r="A46" s="344" t="s">
        <v>132</v>
      </c>
      <c r="B46" s="344" t="s">
        <v>215</v>
      </c>
      <c r="C46" s="344">
        <v>704022</v>
      </c>
      <c r="D46" s="344">
        <v>1</v>
      </c>
      <c r="E46" s="344">
        <v>2</v>
      </c>
      <c r="F46" s="1207" t="s">
        <v>446</v>
      </c>
      <c r="G46" s="344">
        <v>4</v>
      </c>
      <c r="H46" s="344">
        <v>10</v>
      </c>
      <c r="I46" s="344">
        <v>5</v>
      </c>
      <c r="J46" s="344">
        <v>15</v>
      </c>
      <c r="K46" s="344">
        <v>1</v>
      </c>
      <c r="L46" s="344">
        <v>2</v>
      </c>
      <c r="M46" s="344">
        <v>1</v>
      </c>
      <c r="N46" s="344">
        <v>3</v>
      </c>
      <c r="O46" s="344">
        <v>1</v>
      </c>
      <c r="P46" s="344">
        <v>3</v>
      </c>
      <c r="Q46" s="344">
        <v>0</v>
      </c>
      <c r="R46" s="344">
        <v>3</v>
      </c>
      <c r="S46" s="344">
        <v>1</v>
      </c>
      <c r="T46" s="344">
        <v>3</v>
      </c>
      <c r="U46" s="344">
        <v>2</v>
      </c>
      <c r="V46" s="344">
        <v>5</v>
      </c>
      <c r="W46" s="344">
        <v>1</v>
      </c>
      <c r="X46" s="344">
        <v>2</v>
      </c>
      <c r="Y46" s="344">
        <v>2</v>
      </c>
      <c r="Z46" s="344">
        <v>4</v>
      </c>
      <c r="AA46" s="345">
        <v>2</v>
      </c>
      <c r="AB46" s="345"/>
      <c r="AC46" s="345">
        <v>2</v>
      </c>
      <c r="AD46" s="345"/>
      <c r="AE46" s="345"/>
      <c r="AF46" s="345">
        <v>1</v>
      </c>
      <c r="AG46" s="345">
        <v>1</v>
      </c>
      <c r="AH46" s="345"/>
    </row>
    <row r="47" spans="1:34" ht="14.25" customHeight="1" x14ac:dyDescent="0.25">
      <c r="A47" s="344" t="s">
        <v>132</v>
      </c>
      <c r="B47" s="344" t="s">
        <v>217</v>
      </c>
      <c r="C47" s="344">
        <v>704096</v>
      </c>
      <c r="D47" s="344">
        <v>1</v>
      </c>
      <c r="E47" s="344">
        <v>5</v>
      </c>
      <c r="F47" s="1207" t="s">
        <v>446</v>
      </c>
      <c r="G47" s="344">
        <v>4</v>
      </c>
      <c r="H47" s="344">
        <v>8</v>
      </c>
      <c r="I47" s="344">
        <v>14</v>
      </c>
      <c r="J47" s="344">
        <v>22</v>
      </c>
      <c r="K47" s="344">
        <v>1</v>
      </c>
      <c r="L47" s="344">
        <v>1</v>
      </c>
      <c r="M47" s="344">
        <v>3</v>
      </c>
      <c r="N47" s="344">
        <v>4</v>
      </c>
      <c r="O47" s="344">
        <v>1</v>
      </c>
      <c r="P47" s="344">
        <v>3</v>
      </c>
      <c r="Q47" s="344">
        <v>4</v>
      </c>
      <c r="R47" s="344">
        <v>7</v>
      </c>
      <c r="S47" s="344">
        <v>1</v>
      </c>
      <c r="T47" s="344">
        <v>1</v>
      </c>
      <c r="U47" s="344">
        <v>5</v>
      </c>
      <c r="V47" s="344">
        <v>6</v>
      </c>
      <c r="W47" s="344">
        <v>1</v>
      </c>
      <c r="X47" s="344">
        <v>3</v>
      </c>
      <c r="Y47" s="344">
        <v>2</v>
      </c>
      <c r="Z47" s="344">
        <v>5</v>
      </c>
      <c r="AA47" s="345">
        <v>1</v>
      </c>
      <c r="AB47" s="345">
        <v>4</v>
      </c>
      <c r="AC47" s="345">
        <v>5</v>
      </c>
      <c r="AD47" s="345"/>
      <c r="AE47" s="345"/>
      <c r="AF47" s="345">
        <v>3</v>
      </c>
      <c r="AG47" s="345">
        <v>3</v>
      </c>
      <c r="AH47" s="345"/>
    </row>
    <row r="48" spans="1:34" ht="14.25" customHeight="1" x14ac:dyDescent="0.25">
      <c r="A48" s="344" t="s">
        <v>132</v>
      </c>
      <c r="B48" s="344" t="s">
        <v>277</v>
      </c>
      <c r="C48" s="344">
        <v>709652</v>
      </c>
      <c r="D48" s="344">
        <v>1</v>
      </c>
      <c r="E48" s="344">
        <v>5</v>
      </c>
      <c r="F48" s="1207"/>
      <c r="G48" s="344">
        <v>4</v>
      </c>
      <c r="H48" s="344">
        <v>20</v>
      </c>
      <c r="I48" s="344">
        <v>30</v>
      </c>
      <c r="J48" s="344">
        <v>50</v>
      </c>
      <c r="K48" s="344">
        <v>1</v>
      </c>
      <c r="L48" s="344">
        <v>5</v>
      </c>
      <c r="M48" s="344">
        <v>9</v>
      </c>
      <c r="N48" s="344">
        <v>14</v>
      </c>
      <c r="O48" s="344">
        <v>1</v>
      </c>
      <c r="P48" s="344">
        <v>4</v>
      </c>
      <c r="Q48" s="344">
        <v>10</v>
      </c>
      <c r="R48" s="344">
        <v>14</v>
      </c>
      <c r="S48" s="344">
        <v>1</v>
      </c>
      <c r="T48" s="344">
        <v>6</v>
      </c>
      <c r="U48" s="344">
        <v>5</v>
      </c>
      <c r="V48" s="344">
        <v>11</v>
      </c>
      <c r="W48" s="344">
        <v>1</v>
      </c>
      <c r="X48" s="344">
        <v>5</v>
      </c>
      <c r="Y48" s="344">
        <v>6</v>
      </c>
      <c r="Z48" s="344">
        <v>11</v>
      </c>
      <c r="AA48" s="345">
        <v>5</v>
      </c>
      <c r="AB48" s="345">
        <v>9</v>
      </c>
      <c r="AC48" s="345">
        <v>14</v>
      </c>
      <c r="AD48" s="345">
        <v>1</v>
      </c>
      <c r="AE48" s="345">
        <v>1</v>
      </c>
      <c r="AF48" s="345">
        <v>4</v>
      </c>
      <c r="AG48" s="345">
        <v>6</v>
      </c>
      <c r="AH48" s="345"/>
    </row>
    <row r="49" spans="1:34" ht="14.25" customHeight="1" x14ac:dyDescent="0.25">
      <c r="A49" s="344" t="s">
        <v>132</v>
      </c>
      <c r="B49" s="344" t="s">
        <v>275</v>
      </c>
      <c r="C49" s="344">
        <v>709597</v>
      </c>
      <c r="D49" s="344">
        <v>1</v>
      </c>
      <c r="E49" s="344">
        <v>5</v>
      </c>
      <c r="F49" s="1207"/>
      <c r="G49" s="344">
        <v>4</v>
      </c>
      <c r="H49" s="344">
        <v>36</v>
      </c>
      <c r="I49" s="344">
        <v>42</v>
      </c>
      <c r="J49" s="344">
        <v>78</v>
      </c>
      <c r="K49" s="344">
        <v>1</v>
      </c>
      <c r="L49" s="344">
        <v>8</v>
      </c>
      <c r="M49" s="344">
        <v>8</v>
      </c>
      <c r="N49" s="344">
        <v>16</v>
      </c>
      <c r="O49" s="344">
        <v>1</v>
      </c>
      <c r="P49" s="344">
        <v>10</v>
      </c>
      <c r="Q49" s="344">
        <v>12</v>
      </c>
      <c r="R49" s="344">
        <v>22</v>
      </c>
      <c r="S49" s="344">
        <v>1</v>
      </c>
      <c r="T49" s="344">
        <v>7</v>
      </c>
      <c r="U49" s="344">
        <v>8</v>
      </c>
      <c r="V49" s="344">
        <v>15</v>
      </c>
      <c r="W49" s="344">
        <v>1</v>
      </c>
      <c r="X49" s="344">
        <v>11</v>
      </c>
      <c r="Y49" s="344">
        <v>14</v>
      </c>
      <c r="Z49" s="344">
        <v>25</v>
      </c>
      <c r="AA49" s="345">
        <v>8</v>
      </c>
      <c r="AB49" s="345">
        <v>7</v>
      </c>
      <c r="AC49" s="345">
        <v>15</v>
      </c>
      <c r="AD49" s="345">
        <v>1</v>
      </c>
      <c r="AE49" s="345">
        <v>1</v>
      </c>
      <c r="AF49" s="345">
        <v>6</v>
      </c>
      <c r="AG49" s="345">
        <v>8</v>
      </c>
      <c r="AH49" s="345"/>
    </row>
    <row r="50" spans="1:34" ht="14.25" customHeight="1" x14ac:dyDescent="0.25">
      <c r="A50" s="344" t="s">
        <v>132</v>
      </c>
      <c r="B50" s="344" t="s">
        <v>197</v>
      </c>
      <c r="C50" s="344">
        <v>703748</v>
      </c>
      <c r="D50" s="344">
        <v>1</v>
      </c>
      <c r="E50" s="344">
        <v>5</v>
      </c>
      <c r="F50" s="1207"/>
      <c r="G50" s="344">
        <v>4</v>
      </c>
      <c r="H50" s="344">
        <v>22</v>
      </c>
      <c r="I50" s="344">
        <v>33</v>
      </c>
      <c r="J50" s="344">
        <v>55</v>
      </c>
      <c r="K50" s="344">
        <v>1</v>
      </c>
      <c r="L50" s="344">
        <v>3</v>
      </c>
      <c r="M50" s="344">
        <v>7</v>
      </c>
      <c r="N50" s="344">
        <v>10</v>
      </c>
      <c r="O50" s="344">
        <v>1</v>
      </c>
      <c r="P50" s="344">
        <v>3</v>
      </c>
      <c r="Q50" s="344">
        <v>12</v>
      </c>
      <c r="R50" s="344">
        <v>15</v>
      </c>
      <c r="S50" s="344">
        <v>1</v>
      </c>
      <c r="T50" s="344">
        <v>10</v>
      </c>
      <c r="U50" s="344">
        <v>7</v>
      </c>
      <c r="V50" s="344">
        <v>17</v>
      </c>
      <c r="W50" s="344">
        <v>1</v>
      </c>
      <c r="X50" s="344">
        <v>6</v>
      </c>
      <c r="Y50" s="344">
        <v>7</v>
      </c>
      <c r="Z50" s="344">
        <v>13</v>
      </c>
      <c r="AA50" s="345">
        <v>3</v>
      </c>
      <c r="AB50" s="345">
        <v>7</v>
      </c>
      <c r="AC50" s="345">
        <v>10</v>
      </c>
      <c r="AD50" s="345"/>
      <c r="AE50" s="345"/>
      <c r="AF50" s="345">
        <v>5</v>
      </c>
      <c r="AG50" s="345">
        <v>5</v>
      </c>
      <c r="AH50" s="345"/>
    </row>
    <row r="51" spans="1:34" ht="14.25" customHeight="1" x14ac:dyDescent="0.25">
      <c r="A51" s="344" t="s">
        <v>132</v>
      </c>
      <c r="B51" s="344" t="s">
        <v>198</v>
      </c>
      <c r="C51" s="344">
        <v>703760</v>
      </c>
      <c r="D51" s="344">
        <v>1</v>
      </c>
      <c r="E51" s="344">
        <v>8</v>
      </c>
      <c r="F51" s="1207"/>
      <c r="G51" s="344">
        <v>4</v>
      </c>
      <c r="H51" s="344">
        <v>37</v>
      </c>
      <c r="I51" s="344">
        <v>32</v>
      </c>
      <c r="J51" s="344">
        <v>69</v>
      </c>
      <c r="K51" s="344">
        <v>1</v>
      </c>
      <c r="L51" s="344">
        <v>9</v>
      </c>
      <c r="M51" s="344">
        <v>8</v>
      </c>
      <c r="N51" s="344">
        <v>17</v>
      </c>
      <c r="O51" s="344">
        <v>1</v>
      </c>
      <c r="P51" s="344">
        <v>13</v>
      </c>
      <c r="Q51" s="344">
        <v>4</v>
      </c>
      <c r="R51" s="344">
        <v>17</v>
      </c>
      <c r="S51" s="344">
        <v>1</v>
      </c>
      <c r="T51" s="344">
        <v>8</v>
      </c>
      <c r="U51" s="344">
        <v>13</v>
      </c>
      <c r="V51" s="344">
        <v>21</v>
      </c>
      <c r="W51" s="344">
        <v>1</v>
      </c>
      <c r="X51" s="344">
        <v>7</v>
      </c>
      <c r="Y51" s="344">
        <v>7</v>
      </c>
      <c r="Z51" s="344">
        <v>14</v>
      </c>
      <c r="AA51" s="345">
        <v>10</v>
      </c>
      <c r="AB51" s="345">
        <v>5</v>
      </c>
      <c r="AC51" s="345">
        <v>15</v>
      </c>
      <c r="AD51" s="345">
        <v>1</v>
      </c>
      <c r="AE51" s="345">
        <v>1</v>
      </c>
      <c r="AF51" s="345">
        <v>4</v>
      </c>
      <c r="AG51" s="345">
        <v>6</v>
      </c>
      <c r="AH51" s="345"/>
    </row>
    <row r="52" spans="1:34" ht="14.25" customHeight="1" x14ac:dyDescent="0.25">
      <c r="A52" s="344" t="s">
        <v>132</v>
      </c>
      <c r="B52" s="344" t="s">
        <v>274</v>
      </c>
      <c r="C52" s="344">
        <v>709574</v>
      </c>
      <c r="D52" s="344">
        <v>1</v>
      </c>
      <c r="E52" s="344"/>
      <c r="F52" s="1207"/>
      <c r="G52" s="344">
        <v>4</v>
      </c>
      <c r="H52" s="344">
        <v>20</v>
      </c>
      <c r="I52" s="344">
        <v>30</v>
      </c>
      <c r="J52" s="344">
        <v>50</v>
      </c>
      <c r="K52" s="344">
        <v>1</v>
      </c>
      <c r="L52" s="344">
        <v>6</v>
      </c>
      <c r="M52" s="344">
        <v>6</v>
      </c>
      <c r="N52" s="344">
        <v>12</v>
      </c>
      <c r="O52" s="344">
        <v>1</v>
      </c>
      <c r="P52" s="344">
        <v>4</v>
      </c>
      <c r="Q52" s="344">
        <v>10</v>
      </c>
      <c r="R52" s="344">
        <v>14</v>
      </c>
      <c r="S52" s="344">
        <v>1</v>
      </c>
      <c r="T52" s="344">
        <v>3</v>
      </c>
      <c r="U52" s="344">
        <v>9</v>
      </c>
      <c r="V52" s="344">
        <v>12</v>
      </c>
      <c r="W52" s="344">
        <v>1</v>
      </c>
      <c r="X52" s="344">
        <v>7</v>
      </c>
      <c r="Y52" s="344">
        <v>5</v>
      </c>
      <c r="Z52" s="344">
        <v>12</v>
      </c>
      <c r="AA52" s="345">
        <v>6</v>
      </c>
      <c r="AB52" s="345">
        <v>5</v>
      </c>
      <c r="AC52" s="345">
        <v>11</v>
      </c>
      <c r="AD52" s="345"/>
      <c r="AE52" s="345">
        <v>1</v>
      </c>
      <c r="AF52" s="345">
        <v>5</v>
      </c>
      <c r="AG52" s="345">
        <v>6</v>
      </c>
      <c r="AH52" s="345">
        <v>2</v>
      </c>
    </row>
    <row r="53" spans="1:34" ht="14.25" customHeight="1" x14ac:dyDescent="0.25">
      <c r="A53" s="344" t="s">
        <v>132</v>
      </c>
      <c r="B53" s="344" t="s">
        <v>227</v>
      </c>
      <c r="C53" s="344">
        <v>704298</v>
      </c>
      <c r="D53" s="344">
        <v>1</v>
      </c>
      <c r="E53" s="344">
        <v>4</v>
      </c>
      <c r="F53" s="1207" t="s">
        <v>446</v>
      </c>
      <c r="G53" s="344">
        <v>4</v>
      </c>
      <c r="H53" s="344">
        <v>18</v>
      </c>
      <c r="I53" s="344">
        <v>25</v>
      </c>
      <c r="J53" s="344">
        <v>43</v>
      </c>
      <c r="K53" s="344">
        <v>1</v>
      </c>
      <c r="L53" s="344">
        <v>4</v>
      </c>
      <c r="M53" s="344">
        <v>10</v>
      </c>
      <c r="N53" s="344">
        <v>14</v>
      </c>
      <c r="O53" s="344">
        <v>1</v>
      </c>
      <c r="P53" s="344">
        <v>7</v>
      </c>
      <c r="Q53" s="344">
        <v>8</v>
      </c>
      <c r="R53" s="344">
        <v>15</v>
      </c>
      <c r="S53" s="344">
        <v>1</v>
      </c>
      <c r="T53" s="344">
        <v>2</v>
      </c>
      <c r="U53" s="344">
        <v>4</v>
      </c>
      <c r="V53" s="344">
        <v>6</v>
      </c>
      <c r="W53" s="344">
        <v>1</v>
      </c>
      <c r="X53" s="344">
        <v>5</v>
      </c>
      <c r="Y53" s="344">
        <v>3</v>
      </c>
      <c r="Z53" s="344">
        <v>8</v>
      </c>
      <c r="AA53" s="345">
        <v>3</v>
      </c>
      <c r="AB53" s="345">
        <v>10</v>
      </c>
      <c r="AC53" s="345">
        <v>13</v>
      </c>
      <c r="AD53" s="345"/>
      <c r="AE53" s="345"/>
      <c r="AF53" s="345">
        <v>4</v>
      </c>
      <c r="AG53" s="345">
        <v>4</v>
      </c>
      <c r="AH53" s="345"/>
    </row>
    <row r="54" spans="1:34" ht="14.25" customHeight="1" x14ac:dyDescent="0.25">
      <c r="A54" s="344" t="s">
        <v>132</v>
      </c>
      <c r="B54" s="344" t="s">
        <v>216</v>
      </c>
      <c r="C54" s="344">
        <v>704040</v>
      </c>
      <c r="D54" s="344">
        <v>1</v>
      </c>
      <c r="E54" s="344">
        <v>9</v>
      </c>
      <c r="F54" s="1207"/>
      <c r="G54" s="344">
        <v>9</v>
      </c>
      <c r="H54" s="344">
        <v>108</v>
      </c>
      <c r="I54" s="344">
        <v>121</v>
      </c>
      <c r="J54" s="344">
        <v>229</v>
      </c>
      <c r="K54" s="344">
        <v>2</v>
      </c>
      <c r="L54" s="344">
        <v>25</v>
      </c>
      <c r="M54" s="344">
        <v>29</v>
      </c>
      <c r="N54" s="344">
        <v>54</v>
      </c>
      <c r="O54" s="344">
        <v>3</v>
      </c>
      <c r="P54" s="344">
        <v>28</v>
      </c>
      <c r="Q54" s="344">
        <v>30</v>
      </c>
      <c r="R54" s="344">
        <v>58</v>
      </c>
      <c r="S54" s="344">
        <v>2</v>
      </c>
      <c r="T54" s="344">
        <v>30</v>
      </c>
      <c r="U54" s="344">
        <v>23</v>
      </c>
      <c r="V54" s="344">
        <v>53</v>
      </c>
      <c r="W54" s="344">
        <v>2</v>
      </c>
      <c r="X54" s="344">
        <v>25</v>
      </c>
      <c r="Y54" s="344">
        <v>39</v>
      </c>
      <c r="Z54" s="344">
        <v>64</v>
      </c>
      <c r="AA54" s="345">
        <v>20</v>
      </c>
      <c r="AB54" s="345">
        <v>25</v>
      </c>
      <c r="AC54" s="345">
        <v>45</v>
      </c>
      <c r="AD54" s="345">
        <v>1</v>
      </c>
      <c r="AE54" s="345">
        <v>1</v>
      </c>
      <c r="AF54" s="345">
        <v>11</v>
      </c>
      <c r="AG54" s="345">
        <v>13</v>
      </c>
      <c r="AH54" s="345"/>
    </row>
    <row r="55" spans="1:34" ht="14.25" customHeight="1" x14ac:dyDescent="0.25">
      <c r="A55" s="344" t="s">
        <v>132</v>
      </c>
      <c r="B55" s="344" t="s">
        <v>228</v>
      </c>
      <c r="C55" s="344">
        <v>704307</v>
      </c>
      <c r="D55" s="344">
        <v>1</v>
      </c>
      <c r="E55" s="344">
        <v>3</v>
      </c>
      <c r="F55" s="1207" t="s">
        <v>446</v>
      </c>
      <c r="G55" s="344">
        <v>4</v>
      </c>
      <c r="H55" s="344">
        <v>5</v>
      </c>
      <c r="I55" s="344">
        <v>9</v>
      </c>
      <c r="J55" s="344">
        <v>14</v>
      </c>
      <c r="K55" s="344">
        <v>1</v>
      </c>
      <c r="L55" s="344">
        <v>3</v>
      </c>
      <c r="M55" s="344">
        <v>1</v>
      </c>
      <c r="N55" s="344">
        <v>4</v>
      </c>
      <c r="O55" s="344">
        <v>1</v>
      </c>
      <c r="P55" s="344">
        <v>1</v>
      </c>
      <c r="Q55" s="344">
        <v>1</v>
      </c>
      <c r="R55" s="344">
        <v>2</v>
      </c>
      <c r="S55" s="344">
        <v>1</v>
      </c>
      <c r="T55" s="344">
        <v>0</v>
      </c>
      <c r="U55" s="344">
        <v>4</v>
      </c>
      <c r="V55" s="344">
        <v>4</v>
      </c>
      <c r="W55" s="344">
        <v>1</v>
      </c>
      <c r="X55" s="344">
        <v>1</v>
      </c>
      <c r="Y55" s="344">
        <v>3</v>
      </c>
      <c r="Z55" s="344">
        <v>4</v>
      </c>
      <c r="AA55" s="345">
        <v>2</v>
      </c>
      <c r="AB55" s="345">
        <v>2</v>
      </c>
      <c r="AC55" s="345">
        <v>4</v>
      </c>
      <c r="AD55" s="345"/>
      <c r="AE55" s="345"/>
      <c r="AF55" s="345">
        <v>1</v>
      </c>
      <c r="AG55" s="345">
        <v>1</v>
      </c>
      <c r="AH55" s="345"/>
    </row>
    <row r="56" spans="1:34" ht="14.25" customHeight="1" x14ac:dyDescent="0.25">
      <c r="A56" s="344" t="s">
        <v>132</v>
      </c>
      <c r="B56" s="344" t="s">
        <v>229</v>
      </c>
      <c r="C56" s="344">
        <v>704318</v>
      </c>
      <c r="D56" s="344">
        <v>1</v>
      </c>
      <c r="E56" s="344">
        <v>5</v>
      </c>
      <c r="F56" s="1207"/>
      <c r="G56" s="344">
        <v>4</v>
      </c>
      <c r="H56" s="344">
        <v>24</v>
      </c>
      <c r="I56" s="344">
        <v>28</v>
      </c>
      <c r="J56" s="344">
        <v>52</v>
      </c>
      <c r="K56" s="344">
        <v>1</v>
      </c>
      <c r="L56" s="344">
        <v>7</v>
      </c>
      <c r="M56" s="344">
        <v>7</v>
      </c>
      <c r="N56" s="344">
        <v>14</v>
      </c>
      <c r="O56" s="344">
        <v>1</v>
      </c>
      <c r="P56" s="344">
        <v>2</v>
      </c>
      <c r="Q56" s="344">
        <v>7</v>
      </c>
      <c r="R56" s="344">
        <v>9</v>
      </c>
      <c r="S56" s="344">
        <v>1</v>
      </c>
      <c r="T56" s="344">
        <v>8</v>
      </c>
      <c r="U56" s="344">
        <v>6</v>
      </c>
      <c r="V56" s="344">
        <v>14</v>
      </c>
      <c r="W56" s="344">
        <v>1</v>
      </c>
      <c r="X56" s="344">
        <v>7</v>
      </c>
      <c r="Y56" s="344">
        <v>8</v>
      </c>
      <c r="Z56" s="344">
        <v>15</v>
      </c>
      <c r="AA56" s="345">
        <v>7</v>
      </c>
      <c r="AB56" s="345">
        <v>7</v>
      </c>
      <c r="AC56" s="345">
        <v>14</v>
      </c>
      <c r="AD56" s="345">
        <v>1</v>
      </c>
      <c r="AE56" s="345"/>
      <c r="AF56" s="345">
        <v>5</v>
      </c>
      <c r="AG56" s="345">
        <v>6</v>
      </c>
      <c r="AH56" s="345"/>
    </row>
    <row r="57" spans="1:34" ht="14.25" customHeight="1" x14ac:dyDescent="0.25">
      <c r="A57" s="344" t="s">
        <v>132</v>
      </c>
      <c r="B57" s="344" t="s">
        <v>230</v>
      </c>
      <c r="C57" s="344">
        <v>704329</v>
      </c>
      <c r="D57" s="344">
        <v>1</v>
      </c>
      <c r="E57" s="344">
        <v>3</v>
      </c>
      <c r="F57" s="1207" t="s">
        <v>446</v>
      </c>
      <c r="G57" s="344">
        <v>4</v>
      </c>
      <c r="H57" s="344">
        <v>8</v>
      </c>
      <c r="I57" s="344">
        <v>16</v>
      </c>
      <c r="J57" s="344">
        <v>24</v>
      </c>
      <c r="K57" s="344">
        <v>1</v>
      </c>
      <c r="L57" s="344">
        <v>2</v>
      </c>
      <c r="M57" s="344">
        <v>3</v>
      </c>
      <c r="N57" s="344">
        <v>5</v>
      </c>
      <c r="O57" s="344">
        <v>1</v>
      </c>
      <c r="P57" s="344">
        <v>2</v>
      </c>
      <c r="Q57" s="344">
        <v>4</v>
      </c>
      <c r="R57" s="344">
        <v>6</v>
      </c>
      <c r="S57" s="344">
        <v>1</v>
      </c>
      <c r="T57" s="344">
        <v>3</v>
      </c>
      <c r="U57" s="344">
        <v>6</v>
      </c>
      <c r="V57" s="344">
        <v>9</v>
      </c>
      <c r="W57" s="344">
        <v>1</v>
      </c>
      <c r="X57" s="344">
        <v>1</v>
      </c>
      <c r="Y57" s="344">
        <v>3</v>
      </c>
      <c r="Z57" s="344">
        <v>4</v>
      </c>
      <c r="AA57" s="345">
        <v>2</v>
      </c>
      <c r="AB57" s="345">
        <v>3</v>
      </c>
      <c r="AC57" s="345">
        <v>5</v>
      </c>
      <c r="AD57" s="345"/>
      <c r="AE57" s="345"/>
      <c r="AF57" s="345">
        <v>3</v>
      </c>
      <c r="AG57" s="345">
        <v>3</v>
      </c>
      <c r="AH57" s="345"/>
    </row>
    <row r="58" spans="1:34" ht="14.25" customHeight="1" x14ac:dyDescent="0.25">
      <c r="A58" s="344" t="s">
        <v>132</v>
      </c>
      <c r="B58" s="344" t="s">
        <v>273</v>
      </c>
      <c r="C58" s="344">
        <v>709562</v>
      </c>
      <c r="D58" s="344">
        <v>1</v>
      </c>
      <c r="E58" s="344">
        <v>7</v>
      </c>
      <c r="F58" s="1207" t="s">
        <v>446</v>
      </c>
      <c r="G58" s="344">
        <v>4</v>
      </c>
      <c r="H58" s="344">
        <v>15</v>
      </c>
      <c r="I58" s="344">
        <v>8</v>
      </c>
      <c r="J58" s="344">
        <v>23</v>
      </c>
      <c r="K58" s="344">
        <v>1</v>
      </c>
      <c r="L58" s="344">
        <v>5</v>
      </c>
      <c r="M58" s="344">
        <v>4</v>
      </c>
      <c r="N58" s="344">
        <v>9</v>
      </c>
      <c r="O58" s="344">
        <v>1</v>
      </c>
      <c r="P58" s="344">
        <v>2</v>
      </c>
      <c r="Q58" s="344">
        <v>1</v>
      </c>
      <c r="R58" s="344">
        <v>3</v>
      </c>
      <c r="S58" s="344">
        <v>1</v>
      </c>
      <c r="T58" s="344">
        <v>4</v>
      </c>
      <c r="U58" s="344">
        <v>2</v>
      </c>
      <c r="V58" s="344">
        <v>6</v>
      </c>
      <c r="W58" s="344">
        <v>1</v>
      </c>
      <c r="X58" s="344">
        <v>4</v>
      </c>
      <c r="Y58" s="344">
        <v>1</v>
      </c>
      <c r="Z58" s="344">
        <v>5</v>
      </c>
      <c r="AA58" s="345">
        <v>5</v>
      </c>
      <c r="AB58" s="345">
        <v>4</v>
      </c>
      <c r="AC58" s="345">
        <v>9</v>
      </c>
      <c r="AD58" s="345"/>
      <c r="AE58" s="345"/>
      <c r="AF58" s="345">
        <v>2</v>
      </c>
      <c r="AG58" s="345">
        <v>2</v>
      </c>
      <c r="AH58" s="345"/>
    </row>
    <row r="59" spans="1:34" ht="14.25" customHeight="1" x14ac:dyDescent="0.25">
      <c r="A59" s="344" t="s">
        <v>132</v>
      </c>
      <c r="B59" s="344" t="s">
        <v>231</v>
      </c>
      <c r="C59" s="344">
        <v>704352</v>
      </c>
      <c r="D59" s="344">
        <v>1</v>
      </c>
      <c r="E59" s="344">
        <v>3</v>
      </c>
      <c r="F59" s="1207" t="s">
        <v>446</v>
      </c>
      <c r="G59" s="344">
        <v>4</v>
      </c>
      <c r="H59" s="344">
        <v>10</v>
      </c>
      <c r="I59" s="344">
        <v>6</v>
      </c>
      <c r="J59" s="344">
        <v>16</v>
      </c>
      <c r="K59" s="344">
        <v>1</v>
      </c>
      <c r="L59" s="344">
        <v>4</v>
      </c>
      <c r="M59" s="344">
        <v>2</v>
      </c>
      <c r="N59" s="344">
        <v>6</v>
      </c>
      <c r="O59" s="344">
        <v>1</v>
      </c>
      <c r="P59" s="344">
        <v>4</v>
      </c>
      <c r="Q59" s="344">
        <v>3</v>
      </c>
      <c r="R59" s="344">
        <v>7</v>
      </c>
      <c r="S59" s="344">
        <v>1</v>
      </c>
      <c r="T59" s="344">
        <v>1</v>
      </c>
      <c r="U59" s="344">
        <v>1</v>
      </c>
      <c r="V59" s="344">
        <v>2</v>
      </c>
      <c r="W59" s="344">
        <v>1</v>
      </c>
      <c r="X59" s="344">
        <v>1</v>
      </c>
      <c r="Y59" s="344">
        <v>0</v>
      </c>
      <c r="Z59" s="344">
        <v>1</v>
      </c>
      <c r="AA59" s="345">
        <v>5</v>
      </c>
      <c r="AB59" s="345">
        <v>2</v>
      </c>
      <c r="AC59" s="345">
        <v>7</v>
      </c>
      <c r="AD59" s="345"/>
      <c r="AE59" s="345"/>
      <c r="AF59" s="345">
        <v>2</v>
      </c>
      <c r="AG59" s="345">
        <v>2</v>
      </c>
      <c r="AH59" s="345"/>
    </row>
    <row r="60" spans="1:34" ht="14.25" customHeight="1" x14ac:dyDescent="0.25">
      <c r="A60" s="344" t="s">
        <v>132</v>
      </c>
      <c r="B60" s="344" t="s">
        <v>232</v>
      </c>
      <c r="C60" s="344">
        <v>704364</v>
      </c>
      <c r="D60" s="344">
        <v>1</v>
      </c>
      <c r="E60" s="344">
        <v>6</v>
      </c>
      <c r="F60" s="1207"/>
      <c r="G60" s="344">
        <v>4</v>
      </c>
      <c r="H60" s="344">
        <v>17</v>
      </c>
      <c r="I60" s="344">
        <v>27</v>
      </c>
      <c r="J60" s="344">
        <v>44</v>
      </c>
      <c r="K60" s="344">
        <v>1</v>
      </c>
      <c r="L60" s="344">
        <v>2</v>
      </c>
      <c r="M60" s="344">
        <v>8</v>
      </c>
      <c r="N60" s="344">
        <v>10</v>
      </c>
      <c r="O60" s="344">
        <v>1</v>
      </c>
      <c r="P60" s="344">
        <v>6</v>
      </c>
      <c r="Q60" s="344">
        <v>6</v>
      </c>
      <c r="R60" s="344">
        <v>12</v>
      </c>
      <c r="S60" s="344">
        <v>1</v>
      </c>
      <c r="T60" s="344">
        <v>5</v>
      </c>
      <c r="U60" s="344">
        <v>6</v>
      </c>
      <c r="V60" s="344">
        <v>11</v>
      </c>
      <c r="W60" s="344">
        <v>1</v>
      </c>
      <c r="X60" s="344">
        <v>4</v>
      </c>
      <c r="Y60" s="344">
        <v>7</v>
      </c>
      <c r="Z60" s="344">
        <v>11</v>
      </c>
      <c r="AA60" s="345">
        <v>1</v>
      </c>
      <c r="AB60" s="345">
        <v>8</v>
      </c>
      <c r="AC60" s="345">
        <v>9</v>
      </c>
      <c r="AD60" s="345">
        <v>1</v>
      </c>
      <c r="AE60" s="345"/>
      <c r="AF60" s="345">
        <v>5</v>
      </c>
      <c r="AG60" s="345">
        <v>6</v>
      </c>
      <c r="AH60" s="345"/>
    </row>
    <row r="61" spans="1:34" ht="14.25" customHeight="1" x14ac:dyDescent="0.25">
      <c r="A61" s="344" t="s">
        <v>132</v>
      </c>
      <c r="B61" s="344" t="s">
        <v>199</v>
      </c>
      <c r="C61" s="344">
        <v>703779</v>
      </c>
      <c r="D61" s="344">
        <v>1</v>
      </c>
      <c r="E61" s="344">
        <v>5</v>
      </c>
      <c r="F61" s="1207"/>
      <c r="G61" s="344">
        <v>4</v>
      </c>
      <c r="H61" s="344">
        <v>24</v>
      </c>
      <c r="I61" s="344">
        <v>22</v>
      </c>
      <c r="J61" s="344">
        <v>46</v>
      </c>
      <c r="K61" s="344">
        <v>1</v>
      </c>
      <c r="L61" s="344">
        <v>6</v>
      </c>
      <c r="M61" s="344">
        <v>4</v>
      </c>
      <c r="N61" s="344">
        <v>10</v>
      </c>
      <c r="O61" s="344">
        <v>1</v>
      </c>
      <c r="P61" s="344">
        <v>7</v>
      </c>
      <c r="Q61" s="344">
        <v>4</v>
      </c>
      <c r="R61" s="344">
        <v>11</v>
      </c>
      <c r="S61" s="344">
        <v>1</v>
      </c>
      <c r="T61" s="344">
        <v>4</v>
      </c>
      <c r="U61" s="344">
        <v>8</v>
      </c>
      <c r="V61" s="344">
        <v>12</v>
      </c>
      <c r="W61" s="344">
        <v>1</v>
      </c>
      <c r="X61" s="344">
        <v>7</v>
      </c>
      <c r="Y61" s="344">
        <v>6</v>
      </c>
      <c r="Z61" s="344">
        <v>13</v>
      </c>
      <c r="AA61" s="345">
        <v>6</v>
      </c>
      <c r="AB61" s="345">
        <v>3</v>
      </c>
      <c r="AC61" s="345">
        <v>9</v>
      </c>
      <c r="AD61" s="345">
        <v>1</v>
      </c>
      <c r="AE61" s="345">
        <v>1</v>
      </c>
      <c r="AF61" s="345">
        <v>5</v>
      </c>
      <c r="AG61" s="345">
        <v>7</v>
      </c>
      <c r="AH61" s="345"/>
    </row>
    <row r="62" spans="1:34" ht="14.25" customHeight="1" x14ac:dyDescent="0.25">
      <c r="A62" s="344" t="s">
        <v>132</v>
      </c>
      <c r="B62" s="344" t="s">
        <v>200</v>
      </c>
      <c r="C62" s="344">
        <v>703783</v>
      </c>
      <c r="D62" s="344">
        <v>1</v>
      </c>
      <c r="E62" s="344">
        <v>7</v>
      </c>
      <c r="F62" s="1207"/>
      <c r="G62" s="344">
        <v>4</v>
      </c>
      <c r="H62" s="344">
        <v>35</v>
      </c>
      <c r="I62" s="344">
        <v>39</v>
      </c>
      <c r="J62" s="344">
        <v>74</v>
      </c>
      <c r="K62" s="344">
        <v>1</v>
      </c>
      <c r="L62" s="344">
        <v>6</v>
      </c>
      <c r="M62" s="344">
        <v>10</v>
      </c>
      <c r="N62" s="344">
        <v>16</v>
      </c>
      <c r="O62" s="344">
        <v>1</v>
      </c>
      <c r="P62" s="344">
        <v>9</v>
      </c>
      <c r="Q62" s="344">
        <v>7</v>
      </c>
      <c r="R62" s="344">
        <v>16</v>
      </c>
      <c r="S62" s="344">
        <v>1</v>
      </c>
      <c r="T62" s="344">
        <v>10</v>
      </c>
      <c r="U62" s="344">
        <v>9</v>
      </c>
      <c r="V62" s="344">
        <v>19</v>
      </c>
      <c r="W62" s="344">
        <v>1</v>
      </c>
      <c r="X62" s="344">
        <v>10</v>
      </c>
      <c r="Y62" s="344">
        <v>13</v>
      </c>
      <c r="Z62" s="344">
        <v>23</v>
      </c>
      <c r="AA62" s="345">
        <v>6</v>
      </c>
      <c r="AB62" s="345">
        <v>9</v>
      </c>
      <c r="AC62" s="345">
        <v>15</v>
      </c>
      <c r="AD62" s="345">
        <v>1</v>
      </c>
      <c r="AE62" s="345">
        <v>1</v>
      </c>
      <c r="AF62" s="345">
        <v>5</v>
      </c>
      <c r="AG62" s="345">
        <v>7</v>
      </c>
      <c r="AH62" s="345"/>
    </row>
    <row r="63" spans="1:34" ht="14.25" customHeight="1" x14ac:dyDescent="0.25">
      <c r="A63" s="344" t="s">
        <v>132</v>
      </c>
      <c r="B63" s="344" t="s">
        <v>233</v>
      </c>
      <c r="C63" s="344">
        <v>704384</v>
      </c>
      <c r="D63" s="344">
        <v>1</v>
      </c>
      <c r="E63" s="344">
        <v>4</v>
      </c>
      <c r="F63" s="1207" t="s">
        <v>446</v>
      </c>
      <c r="G63" s="344">
        <v>4</v>
      </c>
      <c r="H63" s="344">
        <v>15</v>
      </c>
      <c r="I63" s="344">
        <v>15</v>
      </c>
      <c r="J63" s="344">
        <v>30</v>
      </c>
      <c r="K63" s="344">
        <v>1</v>
      </c>
      <c r="L63" s="344">
        <v>4</v>
      </c>
      <c r="M63" s="344">
        <v>3</v>
      </c>
      <c r="N63" s="344">
        <v>7</v>
      </c>
      <c r="O63" s="344">
        <v>1</v>
      </c>
      <c r="P63" s="344">
        <v>4</v>
      </c>
      <c r="Q63" s="344">
        <v>4</v>
      </c>
      <c r="R63" s="344">
        <v>8</v>
      </c>
      <c r="S63" s="344">
        <v>1</v>
      </c>
      <c r="T63" s="344">
        <v>5</v>
      </c>
      <c r="U63" s="344">
        <v>5</v>
      </c>
      <c r="V63" s="344">
        <v>10</v>
      </c>
      <c r="W63" s="344">
        <v>1</v>
      </c>
      <c r="X63" s="344">
        <v>2</v>
      </c>
      <c r="Y63" s="344">
        <v>3</v>
      </c>
      <c r="Z63" s="344">
        <v>5</v>
      </c>
      <c r="AA63" s="345">
        <v>3</v>
      </c>
      <c r="AB63" s="345">
        <v>3</v>
      </c>
      <c r="AC63" s="345">
        <v>6</v>
      </c>
      <c r="AD63" s="345"/>
      <c r="AE63" s="345"/>
      <c r="AF63" s="345">
        <v>2</v>
      </c>
      <c r="AG63" s="345">
        <v>2</v>
      </c>
      <c r="AH63" s="345"/>
    </row>
    <row r="64" spans="1:34" ht="14.25" customHeight="1" x14ac:dyDescent="0.25">
      <c r="A64" s="344" t="s">
        <v>132</v>
      </c>
      <c r="B64" s="344" t="s">
        <v>234</v>
      </c>
      <c r="C64" s="344">
        <v>704397</v>
      </c>
      <c r="D64" s="344">
        <v>1</v>
      </c>
      <c r="E64" s="344">
        <v>1</v>
      </c>
      <c r="F64" s="1207" t="s">
        <v>446</v>
      </c>
      <c r="G64" s="344">
        <v>4</v>
      </c>
      <c r="H64" s="344">
        <v>6</v>
      </c>
      <c r="I64" s="344">
        <v>9</v>
      </c>
      <c r="J64" s="344">
        <v>15</v>
      </c>
      <c r="K64" s="344">
        <v>1</v>
      </c>
      <c r="L64" s="344">
        <v>1</v>
      </c>
      <c r="M64" s="344">
        <v>2</v>
      </c>
      <c r="N64" s="344">
        <v>3</v>
      </c>
      <c r="O64" s="344">
        <v>1</v>
      </c>
      <c r="P64" s="344">
        <v>2</v>
      </c>
      <c r="Q64" s="344">
        <v>4</v>
      </c>
      <c r="R64" s="344">
        <v>6</v>
      </c>
      <c r="S64" s="344">
        <v>1</v>
      </c>
      <c r="T64" s="344">
        <v>2</v>
      </c>
      <c r="U64" s="344">
        <v>1</v>
      </c>
      <c r="V64" s="344">
        <v>3</v>
      </c>
      <c r="W64" s="344">
        <v>1</v>
      </c>
      <c r="X64" s="344">
        <v>1</v>
      </c>
      <c r="Y64" s="344">
        <v>2</v>
      </c>
      <c r="Z64" s="344">
        <v>3</v>
      </c>
      <c r="AA64" s="345">
        <v>1</v>
      </c>
      <c r="AB64" s="345">
        <v>2</v>
      </c>
      <c r="AC64" s="345">
        <v>3</v>
      </c>
      <c r="AD64" s="345"/>
      <c r="AE64" s="345"/>
      <c r="AF64" s="345">
        <v>1</v>
      </c>
      <c r="AG64" s="345">
        <v>1</v>
      </c>
      <c r="AH64" s="345"/>
    </row>
    <row r="65" spans="1:34" ht="14.25" customHeight="1" x14ac:dyDescent="0.25">
      <c r="A65" s="344" t="s">
        <v>132</v>
      </c>
      <c r="B65" s="344" t="s">
        <v>235</v>
      </c>
      <c r="C65" s="344">
        <v>704409</v>
      </c>
      <c r="D65" s="344">
        <v>1</v>
      </c>
      <c r="E65" s="344">
        <v>2</v>
      </c>
      <c r="F65" s="1207" t="s">
        <v>446</v>
      </c>
      <c r="G65" s="344">
        <v>4</v>
      </c>
      <c r="H65" s="344">
        <v>10</v>
      </c>
      <c r="I65" s="344">
        <v>9</v>
      </c>
      <c r="J65" s="344">
        <v>19</v>
      </c>
      <c r="K65" s="344">
        <v>1</v>
      </c>
      <c r="L65" s="344">
        <v>2</v>
      </c>
      <c r="M65" s="344">
        <v>3</v>
      </c>
      <c r="N65" s="344">
        <v>5</v>
      </c>
      <c r="O65" s="344">
        <v>1</v>
      </c>
      <c r="P65" s="344">
        <v>1</v>
      </c>
      <c r="Q65" s="344">
        <v>3</v>
      </c>
      <c r="R65" s="344">
        <v>4</v>
      </c>
      <c r="S65" s="344">
        <v>1</v>
      </c>
      <c r="T65" s="344">
        <v>2</v>
      </c>
      <c r="U65" s="344">
        <v>0</v>
      </c>
      <c r="V65" s="344">
        <v>2</v>
      </c>
      <c r="W65" s="344">
        <v>1</v>
      </c>
      <c r="X65" s="344">
        <v>5</v>
      </c>
      <c r="Y65" s="344">
        <v>3</v>
      </c>
      <c r="Z65" s="344">
        <v>8</v>
      </c>
      <c r="AA65" s="345">
        <v>3</v>
      </c>
      <c r="AB65" s="345">
        <v>3</v>
      </c>
      <c r="AC65" s="345">
        <v>6</v>
      </c>
      <c r="AD65" s="345"/>
      <c r="AE65" s="345"/>
      <c r="AF65" s="345">
        <v>1</v>
      </c>
      <c r="AG65" s="345">
        <v>1</v>
      </c>
      <c r="AH65" s="345"/>
    </row>
    <row r="66" spans="1:34" ht="14.25" customHeight="1" x14ac:dyDescent="0.25">
      <c r="A66" s="344" t="s">
        <v>132</v>
      </c>
      <c r="B66" s="344" t="s">
        <v>201</v>
      </c>
      <c r="C66" s="344">
        <v>703786</v>
      </c>
      <c r="D66" s="344">
        <v>1</v>
      </c>
      <c r="E66" s="344">
        <v>5</v>
      </c>
      <c r="F66" s="1207"/>
      <c r="G66" s="344">
        <v>4</v>
      </c>
      <c r="H66" s="344">
        <v>47</v>
      </c>
      <c r="I66" s="344">
        <v>46</v>
      </c>
      <c r="J66" s="344">
        <v>93</v>
      </c>
      <c r="K66" s="344">
        <v>1</v>
      </c>
      <c r="L66" s="344">
        <v>8</v>
      </c>
      <c r="M66" s="344">
        <v>12</v>
      </c>
      <c r="N66" s="344">
        <v>20</v>
      </c>
      <c r="O66" s="344">
        <v>1</v>
      </c>
      <c r="P66" s="344">
        <v>13</v>
      </c>
      <c r="Q66" s="344">
        <v>10</v>
      </c>
      <c r="R66" s="344">
        <v>23</v>
      </c>
      <c r="S66" s="344">
        <v>1</v>
      </c>
      <c r="T66" s="344">
        <v>9</v>
      </c>
      <c r="U66" s="344">
        <v>8</v>
      </c>
      <c r="V66" s="344">
        <v>17</v>
      </c>
      <c r="W66" s="344">
        <v>1</v>
      </c>
      <c r="X66" s="344">
        <v>17</v>
      </c>
      <c r="Y66" s="344">
        <v>16</v>
      </c>
      <c r="Z66" s="344">
        <v>33</v>
      </c>
      <c r="AA66" s="345">
        <v>7</v>
      </c>
      <c r="AB66" s="345">
        <v>11</v>
      </c>
      <c r="AC66" s="345">
        <v>18</v>
      </c>
      <c r="AD66" s="345">
        <v>1</v>
      </c>
      <c r="AE66" s="345">
        <v>1</v>
      </c>
      <c r="AF66" s="345">
        <v>4</v>
      </c>
      <c r="AG66" s="345">
        <v>6</v>
      </c>
      <c r="AH66" s="345"/>
    </row>
    <row r="67" spans="1:34" ht="14.25" customHeight="1" x14ac:dyDescent="0.25">
      <c r="A67" s="344" t="s">
        <v>132</v>
      </c>
      <c r="B67" s="344" t="s">
        <v>236</v>
      </c>
      <c r="C67" s="344">
        <v>704422</v>
      </c>
      <c r="D67" s="344">
        <v>1</v>
      </c>
      <c r="E67" s="344">
        <v>2</v>
      </c>
      <c r="F67" s="1207" t="s">
        <v>446</v>
      </c>
      <c r="G67" s="344">
        <v>4</v>
      </c>
      <c r="H67" s="344">
        <v>6</v>
      </c>
      <c r="I67" s="344">
        <v>7</v>
      </c>
      <c r="J67" s="344">
        <v>13</v>
      </c>
      <c r="K67" s="344">
        <v>1</v>
      </c>
      <c r="L67" s="344">
        <v>0</v>
      </c>
      <c r="M67" s="344">
        <v>2</v>
      </c>
      <c r="N67" s="344">
        <v>2</v>
      </c>
      <c r="O67" s="344">
        <v>1</v>
      </c>
      <c r="P67" s="344">
        <v>2</v>
      </c>
      <c r="Q67" s="344">
        <v>0</v>
      </c>
      <c r="R67" s="344">
        <v>2</v>
      </c>
      <c r="S67" s="344">
        <v>1</v>
      </c>
      <c r="T67" s="344">
        <v>2</v>
      </c>
      <c r="U67" s="344">
        <v>1</v>
      </c>
      <c r="V67" s="344">
        <v>3</v>
      </c>
      <c r="W67" s="344">
        <v>1</v>
      </c>
      <c r="X67" s="344">
        <v>2</v>
      </c>
      <c r="Y67" s="344">
        <v>4</v>
      </c>
      <c r="Z67" s="344">
        <v>6</v>
      </c>
      <c r="AA67" s="345"/>
      <c r="AB67" s="345">
        <v>2</v>
      </c>
      <c r="AC67" s="345">
        <v>2</v>
      </c>
      <c r="AD67" s="345"/>
      <c r="AE67" s="345"/>
      <c r="AF67" s="345">
        <v>1</v>
      </c>
      <c r="AG67" s="345">
        <v>1</v>
      </c>
      <c r="AH67" s="345"/>
    </row>
    <row r="68" spans="1:34" ht="14.25" customHeight="1" x14ac:dyDescent="0.25">
      <c r="A68" s="344" t="s">
        <v>132</v>
      </c>
      <c r="B68" s="344" t="s">
        <v>202</v>
      </c>
      <c r="C68" s="344">
        <v>703794</v>
      </c>
      <c r="D68" s="344">
        <v>1</v>
      </c>
      <c r="E68" s="344">
        <v>5</v>
      </c>
      <c r="F68" s="1207"/>
      <c r="G68" s="344">
        <v>4</v>
      </c>
      <c r="H68" s="344">
        <v>48</v>
      </c>
      <c r="I68" s="344">
        <v>37</v>
      </c>
      <c r="J68" s="344">
        <v>85</v>
      </c>
      <c r="K68" s="344">
        <v>1</v>
      </c>
      <c r="L68" s="344">
        <v>12</v>
      </c>
      <c r="M68" s="344">
        <v>13</v>
      </c>
      <c r="N68" s="344">
        <v>25</v>
      </c>
      <c r="O68" s="344">
        <v>1</v>
      </c>
      <c r="P68" s="344">
        <v>10</v>
      </c>
      <c r="Q68" s="344">
        <v>7</v>
      </c>
      <c r="R68" s="344">
        <v>17</v>
      </c>
      <c r="S68" s="344">
        <v>1</v>
      </c>
      <c r="T68" s="344">
        <v>14</v>
      </c>
      <c r="U68" s="344">
        <v>11</v>
      </c>
      <c r="V68" s="344">
        <v>25</v>
      </c>
      <c r="W68" s="344">
        <v>1</v>
      </c>
      <c r="X68" s="344">
        <v>12</v>
      </c>
      <c r="Y68" s="344">
        <v>6</v>
      </c>
      <c r="Z68" s="344">
        <v>18</v>
      </c>
      <c r="AA68" s="345">
        <v>12</v>
      </c>
      <c r="AB68" s="345">
        <v>14</v>
      </c>
      <c r="AC68" s="345">
        <v>26</v>
      </c>
      <c r="AD68" s="345">
        <v>1</v>
      </c>
      <c r="AE68" s="345">
        <v>1</v>
      </c>
      <c r="AF68" s="345">
        <v>6</v>
      </c>
      <c r="AG68" s="345">
        <v>8</v>
      </c>
      <c r="AH68" s="345">
        <v>1</v>
      </c>
    </row>
    <row r="69" spans="1:34" ht="14.25" customHeight="1" x14ac:dyDescent="0.25">
      <c r="A69" s="344" t="s">
        <v>132</v>
      </c>
      <c r="B69" s="344" t="s">
        <v>203</v>
      </c>
      <c r="C69" s="344">
        <v>703803</v>
      </c>
      <c r="D69" s="344">
        <v>1</v>
      </c>
      <c r="E69" s="344">
        <v>10</v>
      </c>
      <c r="F69" s="1207"/>
      <c r="G69" s="344">
        <v>4</v>
      </c>
      <c r="H69" s="344">
        <v>24</v>
      </c>
      <c r="I69" s="344">
        <v>18</v>
      </c>
      <c r="J69" s="344">
        <v>42</v>
      </c>
      <c r="K69" s="344">
        <v>1</v>
      </c>
      <c r="L69" s="344">
        <v>4</v>
      </c>
      <c r="M69" s="344">
        <v>6</v>
      </c>
      <c r="N69" s="344">
        <v>10</v>
      </c>
      <c r="O69" s="344">
        <v>1</v>
      </c>
      <c r="P69" s="344">
        <v>11</v>
      </c>
      <c r="Q69" s="344">
        <v>2</v>
      </c>
      <c r="R69" s="344">
        <v>13</v>
      </c>
      <c r="S69" s="344">
        <v>1</v>
      </c>
      <c r="T69" s="344">
        <v>6</v>
      </c>
      <c r="U69" s="344">
        <v>4</v>
      </c>
      <c r="V69" s="344">
        <v>10</v>
      </c>
      <c r="W69" s="344">
        <v>1</v>
      </c>
      <c r="X69" s="344">
        <v>3</v>
      </c>
      <c r="Y69" s="344">
        <v>6</v>
      </c>
      <c r="Z69" s="344">
        <v>9</v>
      </c>
      <c r="AA69" s="345">
        <v>4</v>
      </c>
      <c r="AB69" s="345">
        <v>6</v>
      </c>
      <c r="AC69" s="345">
        <v>10</v>
      </c>
      <c r="AD69" s="345">
        <v>1</v>
      </c>
      <c r="AE69" s="345"/>
      <c r="AF69" s="345">
        <v>5</v>
      </c>
      <c r="AG69" s="345">
        <v>6</v>
      </c>
      <c r="AH69" s="345"/>
    </row>
    <row r="70" spans="1:34" ht="14.25" customHeight="1" x14ac:dyDescent="0.25">
      <c r="A70" s="344" t="s">
        <v>132</v>
      </c>
      <c r="B70" s="344" t="s">
        <v>237</v>
      </c>
      <c r="C70" s="344">
        <v>704458</v>
      </c>
      <c r="D70" s="344">
        <v>1</v>
      </c>
      <c r="E70" s="344">
        <v>3</v>
      </c>
      <c r="F70" s="1207" t="s">
        <v>446</v>
      </c>
      <c r="G70" s="344">
        <v>4</v>
      </c>
      <c r="H70" s="344">
        <v>16</v>
      </c>
      <c r="I70" s="344">
        <v>14</v>
      </c>
      <c r="J70" s="344">
        <v>30</v>
      </c>
      <c r="K70" s="344">
        <v>1</v>
      </c>
      <c r="L70" s="344">
        <v>4</v>
      </c>
      <c r="M70" s="344">
        <v>4</v>
      </c>
      <c r="N70" s="344">
        <v>8</v>
      </c>
      <c r="O70" s="344">
        <v>1</v>
      </c>
      <c r="P70" s="344">
        <v>4</v>
      </c>
      <c r="Q70" s="344">
        <v>4</v>
      </c>
      <c r="R70" s="344">
        <v>8</v>
      </c>
      <c r="S70" s="344">
        <v>1</v>
      </c>
      <c r="T70" s="344">
        <v>4</v>
      </c>
      <c r="U70" s="344">
        <v>2</v>
      </c>
      <c r="V70" s="344">
        <v>6</v>
      </c>
      <c r="W70" s="344">
        <v>1</v>
      </c>
      <c r="X70" s="344">
        <v>4</v>
      </c>
      <c r="Y70" s="344">
        <v>4</v>
      </c>
      <c r="Z70" s="344">
        <v>8</v>
      </c>
      <c r="AA70" s="345">
        <v>4</v>
      </c>
      <c r="AB70" s="345">
        <v>4</v>
      </c>
      <c r="AC70" s="345">
        <v>8</v>
      </c>
      <c r="AD70" s="345"/>
      <c r="AE70" s="345"/>
      <c r="AF70" s="345">
        <v>3</v>
      </c>
      <c r="AG70" s="345">
        <v>3</v>
      </c>
      <c r="AH70" s="345"/>
    </row>
    <row r="71" spans="1:34" ht="14.25" customHeight="1" x14ac:dyDescent="0.25">
      <c r="A71" s="344" t="s">
        <v>132</v>
      </c>
      <c r="B71" s="344" t="s">
        <v>191</v>
      </c>
      <c r="C71" s="344">
        <v>703674</v>
      </c>
      <c r="D71" s="344">
        <v>1</v>
      </c>
      <c r="E71" s="344">
        <v>6</v>
      </c>
      <c r="F71" s="1207"/>
      <c r="G71" s="344">
        <v>6</v>
      </c>
      <c r="H71" s="344">
        <v>56</v>
      </c>
      <c r="I71" s="344">
        <v>55</v>
      </c>
      <c r="J71" s="344">
        <v>111</v>
      </c>
      <c r="K71" s="344">
        <v>1</v>
      </c>
      <c r="L71" s="344">
        <v>11</v>
      </c>
      <c r="M71" s="344">
        <v>12</v>
      </c>
      <c r="N71" s="344">
        <v>23</v>
      </c>
      <c r="O71" s="344">
        <v>2</v>
      </c>
      <c r="P71" s="344">
        <v>12</v>
      </c>
      <c r="Q71" s="344">
        <v>20</v>
      </c>
      <c r="R71" s="344">
        <v>32</v>
      </c>
      <c r="S71" s="344">
        <v>2</v>
      </c>
      <c r="T71" s="344">
        <v>18</v>
      </c>
      <c r="U71" s="344">
        <v>15</v>
      </c>
      <c r="V71" s="344">
        <v>33</v>
      </c>
      <c r="W71" s="344">
        <v>1</v>
      </c>
      <c r="X71" s="344">
        <v>15</v>
      </c>
      <c r="Y71" s="344">
        <v>8</v>
      </c>
      <c r="Z71" s="344">
        <v>23</v>
      </c>
      <c r="AA71" s="345">
        <v>11</v>
      </c>
      <c r="AB71" s="345">
        <v>11</v>
      </c>
      <c r="AC71" s="345">
        <v>22</v>
      </c>
      <c r="AD71" s="345">
        <v>1</v>
      </c>
      <c r="AE71" s="345">
        <v>1</v>
      </c>
      <c r="AF71" s="345">
        <v>6</v>
      </c>
      <c r="AG71" s="345">
        <v>8</v>
      </c>
      <c r="AH71" s="345"/>
    </row>
    <row r="72" spans="1:34" ht="14.25" customHeight="1" x14ac:dyDescent="0.25">
      <c r="A72" s="344" t="s">
        <v>132</v>
      </c>
      <c r="B72" s="344" t="s">
        <v>204</v>
      </c>
      <c r="C72" s="344">
        <v>703809</v>
      </c>
      <c r="D72" s="344">
        <v>1</v>
      </c>
      <c r="E72" s="344">
        <v>6</v>
      </c>
      <c r="F72" s="1207"/>
      <c r="G72" s="344">
        <v>4</v>
      </c>
      <c r="H72" s="344">
        <v>51</v>
      </c>
      <c r="I72" s="344">
        <v>48</v>
      </c>
      <c r="J72" s="344">
        <v>99</v>
      </c>
      <c r="K72" s="344">
        <v>1</v>
      </c>
      <c r="L72" s="344">
        <v>18</v>
      </c>
      <c r="M72" s="344">
        <v>7</v>
      </c>
      <c r="N72" s="344">
        <v>25</v>
      </c>
      <c r="O72" s="344">
        <v>1</v>
      </c>
      <c r="P72" s="344">
        <v>20</v>
      </c>
      <c r="Q72" s="344">
        <v>9</v>
      </c>
      <c r="R72" s="344">
        <v>29</v>
      </c>
      <c r="S72" s="344">
        <v>1</v>
      </c>
      <c r="T72" s="344">
        <v>7</v>
      </c>
      <c r="U72" s="344">
        <v>18</v>
      </c>
      <c r="V72" s="344">
        <v>25</v>
      </c>
      <c r="W72" s="344">
        <v>1</v>
      </c>
      <c r="X72" s="344">
        <v>6</v>
      </c>
      <c r="Y72" s="344">
        <v>14</v>
      </c>
      <c r="Z72" s="344">
        <v>20</v>
      </c>
      <c r="AA72" s="345">
        <v>18</v>
      </c>
      <c r="AB72" s="345">
        <v>7</v>
      </c>
      <c r="AC72" s="345">
        <v>25</v>
      </c>
      <c r="AD72" s="345">
        <v>1</v>
      </c>
      <c r="AE72" s="345">
        <v>1</v>
      </c>
      <c r="AF72" s="345">
        <v>5</v>
      </c>
      <c r="AG72" s="345">
        <v>7</v>
      </c>
      <c r="AH72" s="345"/>
    </row>
    <row r="73" spans="1:34" ht="14.25" customHeight="1" x14ac:dyDescent="0.25">
      <c r="A73" s="344" t="s">
        <v>132</v>
      </c>
      <c r="B73" s="344" t="s">
        <v>276</v>
      </c>
      <c r="C73" s="344">
        <v>709645</v>
      </c>
      <c r="D73" s="344">
        <v>1</v>
      </c>
      <c r="E73" s="344">
        <v>18</v>
      </c>
      <c r="F73" s="1207"/>
      <c r="G73" s="344">
        <v>5</v>
      </c>
      <c r="H73" s="344">
        <v>76</v>
      </c>
      <c r="I73" s="344">
        <v>44</v>
      </c>
      <c r="J73" s="344">
        <v>120</v>
      </c>
      <c r="K73" s="344">
        <v>1</v>
      </c>
      <c r="L73" s="344">
        <v>14</v>
      </c>
      <c r="M73" s="344">
        <v>6</v>
      </c>
      <c r="N73" s="344">
        <v>20</v>
      </c>
      <c r="O73" s="344">
        <v>1</v>
      </c>
      <c r="P73" s="344">
        <v>20</v>
      </c>
      <c r="Q73" s="344">
        <v>12</v>
      </c>
      <c r="R73" s="344">
        <v>32</v>
      </c>
      <c r="S73" s="344">
        <v>2</v>
      </c>
      <c r="T73" s="344">
        <v>25</v>
      </c>
      <c r="U73" s="344">
        <v>14</v>
      </c>
      <c r="V73" s="344">
        <v>39</v>
      </c>
      <c r="W73" s="344">
        <v>1</v>
      </c>
      <c r="X73" s="344">
        <v>17</v>
      </c>
      <c r="Y73" s="344">
        <v>12</v>
      </c>
      <c r="Z73" s="344">
        <v>29</v>
      </c>
      <c r="AA73" s="345">
        <v>10</v>
      </c>
      <c r="AB73" s="345">
        <v>4</v>
      </c>
      <c r="AC73" s="345">
        <v>14</v>
      </c>
      <c r="AD73" s="345">
        <v>1</v>
      </c>
      <c r="AE73" s="345">
        <v>1</v>
      </c>
      <c r="AF73" s="345">
        <v>7</v>
      </c>
      <c r="AG73" s="345">
        <v>9</v>
      </c>
      <c r="AH73" s="345"/>
    </row>
    <row r="74" spans="1:34" ht="14.25" customHeight="1" x14ac:dyDescent="0.25">
      <c r="A74" s="344" t="s">
        <v>132</v>
      </c>
      <c r="B74" s="344" t="s">
        <v>238</v>
      </c>
      <c r="C74" s="344">
        <v>704487</v>
      </c>
      <c r="D74" s="344">
        <v>1</v>
      </c>
      <c r="E74" s="344">
        <v>2</v>
      </c>
      <c r="F74" s="1207" t="s">
        <v>446</v>
      </c>
      <c r="G74" s="344">
        <v>4</v>
      </c>
      <c r="H74" s="344">
        <v>26</v>
      </c>
      <c r="I74" s="344">
        <v>21</v>
      </c>
      <c r="J74" s="344">
        <v>47</v>
      </c>
      <c r="K74" s="344">
        <v>1</v>
      </c>
      <c r="L74" s="344">
        <v>7</v>
      </c>
      <c r="M74" s="344">
        <v>4</v>
      </c>
      <c r="N74" s="344">
        <v>11</v>
      </c>
      <c r="O74" s="344">
        <v>1</v>
      </c>
      <c r="P74" s="344">
        <v>8</v>
      </c>
      <c r="Q74" s="344">
        <v>6</v>
      </c>
      <c r="R74" s="344">
        <v>14</v>
      </c>
      <c r="S74" s="344">
        <v>1</v>
      </c>
      <c r="T74" s="344">
        <v>4</v>
      </c>
      <c r="U74" s="344">
        <v>6</v>
      </c>
      <c r="V74" s="344">
        <v>10</v>
      </c>
      <c r="W74" s="344">
        <v>1</v>
      </c>
      <c r="X74" s="344">
        <v>7</v>
      </c>
      <c r="Y74" s="344">
        <v>5</v>
      </c>
      <c r="Z74" s="344">
        <v>12</v>
      </c>
      <c r="AA74" s="345">
        <v>7</v>
      </c>
      <c r="AB74" s="345">
        <v>4</v>
      </c>
      <c r="AC74" s="345">
        <v>11</v>
      </c>
      <c r="AD74" s="345"/>
      <c r="AE74" s="345"/>
      <c r="AF74" s="345">
        <v>3</v>
      </c>
      <c r="AG74" s="345">
        <v>3</v>
      </c>
      <c r="AH74" s="345"/>
    </row>
    <row r="75" spans="1:34" ht="14.25" customHeight="1" x14ac:dyDescent="0.25">
      <c r="A75" s="344" t="s">
        <v>132</v>
      </c>
      <c r="B75" s="344" t="s">
        <v>192</v>
      </c>
      <c r="C75" s="344">
        <v>703698</v>
      </c>
      <c r="D75" s="344">
        <v>1</v>
      </c>
      <c r="E75" s="344">
        <v>8</v>
      </c>
      <c r="F75" s="1207"/>
      <c r="G75" s="344">
        <v>6</v>
      </c>
      <c r="H75" s="344">
        <v>54</v>
      </c>
      <c r="I75" s="344">
        <v>70</v>
      </c>
      <c r="J75" s="344">
        <v>124</v>
      </c>
      <c r="K75" s="344">
        <v>1</v>
      </c>
      <c r="L75" s="344">
        <v>16</v>
      </c>
      <c r="M75" s="344">
        <v>14</v>
      </c>
      <c r="N75" s="344">
        <v>30</v>
      </c>
      <c r="O75" s="344">
        <v>2</v>
      </c>
      <c r="P75" s="344">
        <v>13</v>
      </c>
      <c r="Q75" s="344">
        <v>21</v>
      </c>
      <c r="R75" s="344">
        <v>34</v>
      </c>
      <c r="S75" s="344">
        <v>2</v>
      </c>
      <c r="T75" s="344">
        <v>14</v>
      </c>
      <c r="U75" s="344">
        <v>20</v>
      </c>
      <c r="V75" s="344">
        <v>34</v>
      </c>
      <c r="W75" s="344">
        <v>1</v>
      </c>
      <c r="X75" s="344">
        <v>11</v>
      </c>
      <c r="Y75" s="344">
        <v>15</v>
      </c>
      <c r="Z75" s="344">
        <v>26</v>
      </c>
      <c r="AA75" s="345">
        <v>16</v>
      </c>
      <c r="AB75" s="345">
        <v>13</v>
      </c>
      <c r="AC75" s="345">
        <v>29</v>
      </c>
      <c r="AD75" s="345">
        <v>1</v>
      </c>
      <c r="AE75" s="345">
        <v>1</v>
      </c>
      <c r="AF75" s="345">
        <v>8</v>
      </c>
      <c r="AG75" s="345">
        <v>10</v>
      </c>
      <c r="AH75" s="345">
        <v>1</v>
      </c>
    </row>
    <row r="76" spans="1:34" ht="14.25" customHeight="1" x14ac:dyDescent="0.25">
      <c r="A76" s="344" t="s">
        <v>132</v>
      </c>
      <c r="B76" s="344" t="s">
        <v>219</v>
      </c>
      <c r="C76" s="344">
        <v>704119</v>
      </c>
      <c r="D76" s="344">
        <v>1</v>
      </c>
      <c r="E76" s="344">
        <v>4</v>
      </c>
      <c r="F76" s="1207" t="s">
        <v>446</v>
      </c>
      <c r="G76" s="344">
        <v>4</v>
      </c>
      <c r="H76" s="344">
        <v>23</v>
      </c>
      <c r="I76" s="344">
        <v>18</v>
      </c>
      <c r="J76" s="344">
        <v>41</v>
      </c>
      <c r="K76" s="344">
        <v>1</v>
      </c>
      <c r="L76" s="344">
        <v>3</v>
      </c>
      <c r="M76" s="344">
        <v>8</v>
      </c>
      <c r="N76" s="344">
        <v>11</v>
      </c>
      <c r="O76" s="344">
        <v>1</v>
      </c>
      <c r="P76" s="344">
        <v>9</v>
      </c>
      <c r="Q76" s="344">
        <v>6</v>
      </c>
      <c r="R76" s="344">
        <v>15</v>
      </c>
      <c r="S76" s="344">
        <v>1</v>
      </c>
      <c r="T76" s="344">
        <v>6</v>
      </c>
      <c r="U76" s="344">
        <v>3</v>
      </c>
      <c r="V76" s="344">
        <v>9</v>
      </c>
      <c r="W76" s="344">
        <v>1</v>
      </c>
      <c r="X76" s="344">
        <v>5</v>
      </c>
      <c r="Y76" s="344">
        <v>1</v>
      </c>
      <c r="Z76" s="344">
        <v>6</v>
      </c>
      <c r="AA76" s="345">
        <v>3</v>
      </c>
      <c r="AB76" s="345">
        <v>8</v>
      </c>
      <c r="AC76" s="345">
        <v>11</v>
      </c>
      <c r="AD76" s="345"/>
      <c r="AE76" s="345"/>
      <c r="AF76" s="345">
        <v>4</v>
      </c>
      <c r="AG76" s="345">
        <v>4</v>
      </c>
      <c r="AH76" s="345"/>
    </row>
    <row r="77" spans="1:34" ht="14.25" customHeight="1" x14ac:dyDescent="0.25">
      <c r="A77" s="344" t="s">
        <v>132</v>
      </c>
      <c r="B77" s="344" t="s">
        <v>283</v>
      </c>
      <c r="C77" s="344">
        <v>759426</v>
      </c>
      <c r="D77" s="344">
        <v>1</v>
      </c>
      <c r="E77" s="344">
        <v>5</v>
      </c>
      <c r="F77" s="1207"/>
      <c r="G77" s="344">
        <v>4</v>
      </c>
      <c r="H77" s="344">
        <v>37</v>
      </c>
      <c r="I77" s="344">
        <v>29</v>
      </c>
      <c r="J77" s="344">
        <v>66</v>
      </c>
      <c r="K77" s="344">
        <v>1</v>
      </c>
      <c r="L77" s="344">
        <v>9</v>
      </c>
      <c r="M77" s="344">
        <v>12</v>
      </c>
      <c r="N77" s="344">
        <v>21</v>
      </c>
      <c r="O77" s="344">
        <v>1</v>
      </c>
      <c r="P77" s="344">
        <v>11</v>
      </c>
      <c r="Q77" s="344">
        <v>6</v>
      </c>
      <c r="R77" s="344">
        <v>17</v>
      </c>
      <c r="S77" s="344">
        <v>1</v>
      </c>
      <c r="T77" s="344">
        <v>6</v>
      </c>
      <c r="U77" s="344">
        <v>6</v>
      </c>
      <c r="V77" s="344">
        <v>12</v>
      </c>
      <c r="W77" s="344">
        <v>1</v>
      </c>
      <c r="X77" s="344">
        <v>11</v>
      </c>
      <c r="Y77" s="344">
        <v>5</v>
      </c>
      <c r="Z77" s="344">
        <v>16</v>
      </c>
      <c r="AA77" s="345">
        <v>8</v>
      </c>
      <c r="AB77" s="345">
        <v>13</v>
      </c>
      <c r="AC77" s="345">
        <v>21</v>
      </c>
      <c r="AD77" s="345">
        <v>1</v>
      </c>
      <c r="AE77" s="345"/>
      <c r="AF77" s="345">
        <v>5</v>
      </c>
      <c r="AG77" s="345">
        <v>6</v>
      </c>
      <c r="AH77" s="345">
        <v>1</v>
      </c>
    </row>
    <row r="78" spans="1:34" ht="14.25" customHeight="1" x14ac:dyDescent="0.25">
      <c r="A78" s="344" t="s">
        <v>132</v>
      </c>
      <c r="B78" s="344" t="s">
        <v>272</v>
      </c>
      <c r="C78" s="344">
        <v>709549</v>
      </c>
      <c r="D78" s="344">
        <v>1</v>
      </c>
      <c r="E78" s="344"/>
      <c r="F78" s="1207"/>
      <c r="G78" s="344">
        <v>4</v>
      </c>
      <c r="H78" s="344">
        <v>29</v>
      </c>
      <c r="I78" s="344">
        <v>24</v>
      </c>
      <c r="J78" s="344">
        <v>53</v>
      </c>
      <c r="K78" s="344">
        <v>1</v>
      </c>
      <c r="L78" s="344">
        <v>7</v>
      </c>
      <c r="M78" s="344">
        <v>6</v>
      </c>
      <c r="N78" s="344">
        <v>13</v>
      </c>
      <c r="O78" s="344">
        <v>1</v>
      </c>
      <c r="P78" s="344">
        <v>8</v>
      </c>
      <c r="Q78" s="344">
        <v>7</v>
      </c>
      <c r="R78" s="344">
        <v>15</v>
      </c>
      <c r="S78" s="344">
        <v>1</v>
      </c>
      <c r="T78" s="344">
        <v>5</v>
      </c>
      <c r="U78" s="344">
        <v>7</v>
      </c>
      <c r="V78" s="344">
        <v>12</v>
      </c>
      <c r="W78" s="344">
        <v>1</v>
      </c>
      <c r="X78" s="344">
        <v>9</v>
      </c>
      <c r="Y78" s="344">
        <v>4</v>
      </c>
      <c r="Z78" s="344">
        <v>13</v>
      </c>
      <c r="AA78" s="345">
        <v>7</v>
      </c>
      <c r="AB78" s="345">
        <v>7</v>
      </c>
      <c r="AC78" s="345">
        <v>14</v>
      </c>
      <c r="AD78" s="345"/>
      <c r="AE78" s="345"/>
      <c r="AF78" s="345">
        <v>5</v>
      </c>
      <c r="AG78" s="345">
        <v>5</v>
      </c>
      <c r="AH78" s="345"/>
    </row>
    <row r="79" spans="1:34" ht="14.25" customHeight="1" x14ac:dyDescent="0.25">
      <c r="A79" s="344" t="s">
        <v>132</v>
      </c>
      <c r="B79" s="344" t="s">
        <v>239</v>
      </c>
      <c r="C79" s="344">
        <v>704500</v>
      </c>
      <c r="D79" s="344">
        <v>1</v>
      </c>
      <c r="E79" s="344">
        <v>4</v>
      </c>
      <c r="F79" s="1207"/>
      <c r="G79" s="344">
        <v>4</v>
      </c>
      <c r="H79" s="344">
        <v>29</v>
      </c>
      <c r="I79" s="344">
        <v>22</v>
      </c>
      <c r="J79" s="344">
        <v>51</v>
      </c>
      <c r="K79" s="344">
        <v>1</v>
      </c>
      <c r="L79" s="344">
        <v>8</v>
      </c>
      <c r="M79" s="344">
        <v>6</v>
      </c>
      <c r="N79" s="344">
        <v>14</v>
      </c>
      <c r="O79" s="344">
        <v>1</v>
      </c>
      <c r="P79" s="344">
        <v>7</v>
      </c>
      <c r="Q79" s="344">
        <v>6</v>
      </c>
      <c r="R79" s="344">
        <v>13</v>
      </c>
      <c r="S79" s="344">
        <v>1</v>
      </c>
      <c r="T79" s="344">
        <v>8</v>
      </c>
      <c r="U79" s="344">
        <v>6</v>
      </c>
      <c r="V79" s="344">
        <v>14</v>
      </c>
      <c r="W79" s="344">
        <v>1</v>
      </c>
      <c r="X79" s="344">
        <v>6</v>
      </c>
      <c r="Y79" s="344">
        <v>4</v>
      </c>
      <c r="Z79" s="344">
        <v>10</v>
      </c>
      <c r="AA79" s="345">
        <v>6</v>
      </c>
      <c r="AB79" s="345">
        <v>3</v>
      </c>
      <c r="AC79" s="345">
        <v>9</v>
      </c>
      <c r="AD79" s="345">
        <v>1</v>
      </c>
      <c r="AE79" s="345"/>
      <c r="AF79" s="345">
        <v>4</v>
      </c>
      <c r="AG79" s="345">
        <v>5</v>
      </c>
      <c r="AH79" s="345"/>
    </row>
    <row r="80" spans="1:34" ht="14.25" customHeight="1" x14ac:dyDescent="0.25">
      <c r="A80" s="344" t="s">
        <v>132</v>
      </c>
      <c r="B80" s="344" t="s">
        <v>271</v>
      </c>
      <c r="C80" s="344">
        <v>709537</v>
      </c>
      <c r="D80" s="344">
        <v>1</v>
      </c>
      <c r="E80" s="344">
        <v>3</v>
      </c>
      <c r="F80" s="1207" t="s">
        <v>446</v>
      </c>
      <c r="G80" s="344">
        <v>4</v>
      </c>
      <c r="H80" s="344">
        <v>15</v>
      </c>
      <c r="I80" s="344">
        <v>17</v>
      </c>
      <c r="J80" s="344">
        <v>32</v>
      </c>
      <c r="K80" s="344">
        <v>1</v>
      </c>
      <c r="L80" s="344">
        <v>3</v>
      </c>
      <c r="M80" s="344">
        <v>5</v>
      </c>
      <c r="N80" s="344">
        <v>8</v>
      </c>
      <c r="O80" s="344">
        <v>1</v>
      </c>
      <c r="P80" s="344">
        <v>4</v>
      </c>
      <c r="Q80" s="344">
        <v>1</v>
      </c>
      <c r="R80" s="344">
        <v>5</v>
      </c>
      <c r="S80" s="344">
        <v>1</v>
      </c>
      <c r="T80" s="344">
        <v>3</v>
      </c>
      <c r="U80" s="344">
        <v>5</v>
      </c>
      <c r="V80" s="344">
        <v>8</v>
      </c>
      <c r="W80" s="344">
        <v>1</v>
      </c>
      <c r="X80" s="344">
        <v>5</v>
      </c>
      <c r="Y80" s="344">
        <v>6</v>
      </c>
      <c r="Z80" s="344">
        <v>11</v>
      </c>
      <c r="AA80" s="345">
        <v>4</v>
      </c>
      <c r="AB80" s="345">
        <v>4</v>
      </c>
      <c r="AC80" s="345">
        <v>8</v>
      </c>
      <c r="AD80" s="345"/>
      <c r="AE80" s="345"/>
      <c r="AF80" s="345">
        <v>3</v>
      </c>
      <c r="AG80" s="345">
        <v>3</v>
      </c>
      <c r="AH80" s="345"/>
    </row>
    <row r="81" spans="1:34" ht="14.25" customHeight="1" x14ac:dyDescent="0.25">
      <c r="A81" s="344" t="s">
        <v>132</v>
      </c>
      <c r="B81" s="344" t="s">
        <v>1069</v>
      </c>
      <c r="C81" s="344">
        <v>703820</v>
      </c>
      <c r="D81" s="344">
        <v>1</v>
      </c>
      <c r="E81" s="344">
        <v>12</v>
      </c>
      <c r="F81" s="1207"/>
      <c r="G81" s="344">
        <v>7</v>
      </c>
      <c r="H81" s="344">
        <v>73</v>
      </c>
      <c r="I81" s="344">
        <v>83</v>
      </c>
      <c r="J81" s="344">
        <v>156</v>
      </c>
      <c r="K81" s="344">
        <v>2</v>
      </c>
      <c r="L81" s="344">
        <v>18</v>
      </c>
      <c r="M81" s="344">
        <v>25</v>
      </c>
      <c r="N81" s="344">
        <v>43</v>
      </c>
      <c r="O81" s="344">
        <v>2</v>
      </c>
      <c r="P81" s="344">
        <v>25</v>
      </c>
      <c r="Q81" s="344">
        <v>14</v>
      </c>
      <c r="R81" s="344">
        <v>39</v>
      </c>
      <c r="S81" s="344">
        <v>2</v>
      </c>
      <c r="T81" s="344">
        <v>11</v>
      </c>
      <c r="U81" s="344">
        <v>29</v>
      </c>
      <c r="V81" s="344">
        <v>40</v>
      </c>
      <c r="W81" s="344">
        <v>1</v>
      </c>
      <c r="X81" s="344">
        <v>19</v>
      </c>
      <c r="Y81" s="344">
        <v>15</v>
      </c>
      <c r="Z81" s="344">
        <v>34</v>
      </c>
      <c r="AA81" s="345">
        <v>18</v>
      </c>
      <c r="AB81" s="345">
        <v>25</v>
      </c>
      <c r="AC81" s="345">
        <v>43</v>
      </c>
      <c r="AD81" s="345">
        <v>1</v>
      </c>
      <c r="AE81" s="345">
        <v>1</v>
      </c>
      <c r="AF81" s="345">
        <v>9</v>
      </c>
      <c r="AG81" s="345">
        <v>11</v>
      </c>
      <c r="AH81" s="345"/>
    </row>
    <row r="82" spans="1:34" ht="14.25" customHeight="1" x14ac:dyDescent="0.25">
      <c r="A82" s="344" t="s">
        <v>132</v>
      </c>
      <c r="B82" s="344" t="s">
        <v>206</v>
      </c>
      <c r="C82" s="344">
        <v>703831</v>
      </c>
      <c r="D82" s="344">
        <v>1</v>
      </c>
      <c r="E82" s="344">
        <v>4</v>
      </c>
      <c r="F82" s="1207"/>
      <c r="G82" s="344">
        <v>4</v>
      </c>
      <c r="H82" s="344">
        <v>42</v>
      </c>
      <c r="I82" s="344">
        <v>44</v>
      </c>
      <c r="J82" s="344">
        <v>86</v>
      </c>
      <c r="K82" s="344">
        <v>1</v>
      </c>
      <c r="L82" s="344">
        <v>10</v>
      </c>
      <c r="M82" s="344">
        <v>10</v>
      </c>
      <c r="N82" s="344">
        <v>20</v>
      </c>
      <c r="O82" s="344">
        <v>1</v>
      </c>
      <c r="P82" s="344">
        <v>12</v>
      </c>
      <c r="Q82" s="344">
        <v>12</v>
      </c>
      <c r="R82" s="344">
        <v>24</v>
      </c>
      <c r="S82" s="344">
        <v>1</v>
      </c>
      <c r="T82" s="344">
        <v>10</v>
      </c>
      <c r="U82" s="344">
        <v>14</v>
      </c>
      <c r="V82" s="344">
        <v>24</v>
      </c>
      <c r="W82" s="344">
        <v>1</v>
      </c>
      <c r="X82" s="344">
        <v>10</v>
      </c>
      <c r="Y82" s="344">
        <v>8</v>
      </c>
      <c r="Z82" s="344">
        <v>18</v>
      </c>
      <c r="AA82" s="345">
        <v>10</v>
      </c>
      <c r="AB82" s="345">
        <v>10</v>
      </c>
      <c r="AC82" s="345">
        <v>20</v>
      </c>
      <c r="AD82" s="345">
        <v>1</v>
      </c>
      <c r="AE82" s="345">
        <v>1</v>
      </c>
      <c r="AF82" s="345">
        <v>4</v>
      </c>
      <c r="AG82" s="345">
        <v>6</v>
      </c>
      <c r="AH82" s="345"/>
    </row>
    <row r="83" spans="1:34" ht="14.25" customHeight="1" x14ac:dyDescent="0.25">
      <c r="A83" s="344" t="s">
        <v>132</v>
      </c>
      <c r="B83" s="344" t="s">
        <v>270</v>
      </c>
      <c r="C83" s="344">
        <v>709521</v>
      </c>
      <c r="D83" s="344">
        <v>1</v>
      </c>
      <c r="E83" s="344">
        <v>6</v>
      </c>
      <c r="F83" s="1207"/>
      <c r="G83" s="344">
        <v>4</v>
      </c>
      <c r="H83" s="344">
        <v>22</v>
      </c>
      <c r="I83" s="344">
        <v>27</v>
      </c>
      <c r="J83" s="344">
        <v>49</v>
      </c>
      <c r="K83" s="344">
        <v>1</v>
      </c>
      <c r="L83" s="344">
        <v>8</v>
      </c>
      <c r="M83" s="344">
        <v>7</v>
      </c>
      <c r="N83" s="344">
        <v>15</v>
      </c>
      <c r="O83" s="344">
        <v>1</v>
      </c>
      <c r="P83" s="344">
        <v>6</v>
      </c>
      <c r="Q83" s="344">
        <v>7</v>
      </c>
      <c r="R83" s="344">
        <v>13</v>
      </c>
      <c r="S83" s="344">
        <v>1</v>
      </c>
      <c r="T83" s="344">
        <v>3</v>
      </c>
      <c r="U83" s="344">
        <v>5</v>
      </c>
      <c r="V83" s="344">
        <v>8</v>
      </c>
      <c r="W83" s="344">
        <v>1</v>
      </c>
      <c r="X83" s="344">
        <v>5</v>
      </c>
      <c r="Y83" s="344">
        <v>8</v>
      </c>
      <c r="Z83" s="344">
        <v>13</v>
      </c>
      <c r="AA83" s="345">
        <v>8</v>
      </c>
      <c r="AB83" s="345">
        <v>7</v>
      </c>
      <c r="AC83" s="345">
        <v>15</v>
      </c>
      <c r="AD83" s="345">
        <v>1</v>
      </c>
      <c r="AE83" s="345"/>
      <c r="AF83" s="345">
        <v>5</v>
      </c>
      <c r="AG83" s="345">
        <v>6</v>
      </c>
      <c r="AH83" s="345"/>
    </row>
    <row r="84" spans="1:34" ht="14.25" customHeight="1" x14ac:dyDescent="0.25">
      <c r="A84" s="344" t="s">
        <v>132</v>
      </c>
      <c r="B84" s="344" t="s">
        <v>207</v>
      </c>
      <c r="C84" s="344">
        <v>703841</v>
      </c>
      <c r="D84" s="344">
        <v>1</v>
      </c>
      <c r="E84" s="344"/>
      <c r="F84" s="1207"/>
      <c r="G84" s="344">
        <v>4</v>
      </c>
      <c r="H84" s="344">
        <v>55</v>
      </c>
      <c r="I84" s="344">
        <v>36</v>
      </c>
      <c r="J84" s="344">
        <v>91</v>
      </c>
      <c r="K84" s="344">
        <v>1</v>
      </c>
      <c r="L84" s="344">
        <v>13</v>
      </c>
      <c r="M84" s="344">
        <v>13</v>
      </c>
      <c r="N84" s="344">
        <v>26</v>
      </c>
      <c r="O84" s="344">
        <v>1</v>
      </c>
      <c r="P84" s="344">
        <v>11</v>
      </c>
      <c r="Q84" s="344">
        <v>8</v>
      </c>
      <c r="R84" s="344">
        <v>19</v>
      </c>
      <c r="S84" s="344">
        <v>1</v>
      </c>
      <c r="T84" s="344">
        <v>15</v>
      </c>
      <c r="U84" s="344">
        <v>8</v>
      </c>
      <c r="V84" s="344">
        <v>23</v>
      </c>
      <c r="W84" s="344">
        <v>1</v>
      </c>
      <c r="X84" s="344">
        <v>16</v>
      </c>
      <c r="Y84" s="344">
        <v>7</v>
      </c>
      <c r="Z84" s="344">
        <v>23</v>
      </c>
      <c r="AA84" s="345">
        <v>13</v>
      </c>
      <c r="AB84" s="345">
        <v>12</v>
      </c>
      <c r="AC84" s="345">
        <v>25</v>
      </c>
      <c r="AD84" s="345">
        <v>1</v>
      </c>
      <c r="AE84" s="345">
        <v>1</v>
      </c>
      <c r="AF84" s="345">
        <v>5</v>
      </c>
      <c r="AG84" s="345">
        <v>7</v>
      </c>
      <c r="AH84" s="345"/>
    </row>
    <row r="85" spans="1:34" ht="14.25" customHeight="1" x14ac:dyDescent="0.25">
      <c r="A85" s="344" t="s">
        <v>132</v>
      </c>
      <c r="B85" s="344" t="s">
        <v>240</v>
      </c>
      <c r="C85" s="344">
        <v>704536</v>
      </c>
      <c r="D85" s="344">
        <v>1</v>
      </c>
      <c r="E85" s="344">
        <v>2</v>
      </c>
      <c r="F85" s="1207" t="s">
        <v>446</v>
      </c>
      <c r="G85" s="344">
        <v>4</v>
      </c>
      <c r="H85" s="344">
        <v>9</v>
      </c>
      <c r="I85" s="344">
        <v>17</v>
      </c>
      <c r="J85" s="344">
        <v>26</v>
      </c>
      <c r="K85" s="344">
        <v>1</v>
      </c>
      <c r="L85" s="344">
        <v>3</v>
      </c>
      <c r="M85" s="344">
        <v>2</v>
      </c>
      <c r="N85" s="344">
        <v>5</v>
      </c>
      <c r="O85" s="344">
        <v>1</v>
      </c>
      <c r="P85" s="344">
        <v>1</v>
      </c>
      <c r="Q85" s="344">
        <v>7</v>
      </c>
      <c r="R85" s="344">
        <v>8</v>
      </c>
      <c r="S85" s="344">
        <v>1</v>
      </c>
      <c r="T85" s="344">
        <v>2</v>
      </c>
      <c r="U85" s="344">
        <v>6</v>
      </c>
      <c r="V85" s="344">
        <v>8</v>
      </c>
      <c r="W85" s="344">
        <v>1</v>
      </c>
      <c r="X85" s="344">
        <v>3</v>
      </c>
      <c r="Y85" s="344">
        <v>2</v>
      </c>
      <c r="Z85" s="344">
        <v>5</v>
      </c>
      <c r="AA85" s="345">
        <v>3</v>
      </c>
      <c r="AB85" s="345">
        <v>2</v>
      </c>
      <c r="AC85" s="345">
        <v>5</v>
      </c>
      <c r="AD85" s="345"/>
      <c r="AE85" s="345"/>
      <c r="AF85" s="345">
        <v>2</v>
      </c>
      <c r="AG85" s="345">
        <v>2</v>
      </c>
      <c r="AH85" s="345"/>
    </row>
    <row r="86" spans="1:34" ht="14.25" customHeight="1" x14ac:dyDescent="0.25">
      <c r="A86" s="344" t="s">
        <v>132</v>
      </c>
      <c r="B86" s="344" t="s">
        <v>193</v>
      </c>
      <c r="C86" s="344">
        <v>703702</v>
      </c>
      <c r="D86" s="344">
        <v>1</v>
      </c>
      <c r="E86" s="344">
        <v>9</v>
      </c>
      <c r="F86" s="1207"/>
      <c r="G86" s="344">
        <v>4</v>
      </c>
      <c r="H86" s="344">
        <v>21</v>
      </c>
      <c r="I86" s="344">
        <v>27</v>
      </c>
      <c r="J86" s="344">
        <v>48</v>
      </c>
      <c r="K86" s="344">
        <v>1</v>
      </c>
      <c r="L86" s="344">
        <v>7</v>
      </c>
      <c r="M86" s="344">
        <v>4</v>
      </c>
      <c r="N86" s="344">
        <v>11</v>
      </c>
      <c r="O86" s="344">
        <v>1</v>
      </c>
      <c r="P86" s="344">
        <v>3</v>
      </c>
      <c r="Q86" s="344">
        <v>6</v>
      </c>
      <c r="R86" s="344">
        <v>9</v>
      </c>
      <c r="S86" s="344">
        <v>1</v>
      </c>
      <c r="T86" s="344">
        <v>4</v>
      </c>
      <c r="U86" s="344">
        <v>10</v>
      </c>
      <c r="V86" s="344">
        <v>14</v>
      </c>
      <c r="W86" s="344">
        <v>1</v>
      </c>
      <c r="X86" s="344">
        <v>7</v>
      </c>
      <c r="Y86" s="344">
        <v>7</v>
      </c>
      <c r="Z86" s="344">
        <v>14</v>
      </c>
      <c r="AA86" s="345">
        <v>7</v>
      </c>
      <c r="AB86" s="345">
        <v>4</v>
      </c>
      <c r="AC86" s="345">
        <v>11</v>
      </c>
      <c r="AD86" s="345">
        <v>1</v>
      </c>
      <c r="AE86" s="345"/>
      <c r="AF86" s="345">
        <v>3</v>
      </c>
      <c r="AG86" s="345">
        <v>4</v>
      </c>
      <c r="AH86" s="345">
        <v>1</v>
      </c>
    </row>
    <row r="87" spans="1:34" ht="14.25" customHeight="1" x14ac:dyDescent="0.25">
      <c r="A87" s="344" t="s">
        <v>132</v>
      </c>
      <c r="B87" s="344" t="s">
        <v>194</v>
      </c>
      <c r="C87" s="344">
        <v>703712</v>
      </c>
      <c r="D87" s="344">
        <v>1</v>
      </c>
      <c r="E87" s="344">
        <v>5</v>
      </c>
      <c r="F87" s="1207"/>
      <c r="G87" s="344">
        <v>4</v>
      </c>
      <c r="H87" s="344">
        <v>33</v>
      </c>
      <c r="I87" s="344">
        <v>26</v>
      </c>
      <c r="J87" s="344">
        <v>59</v>
      </c>
      <c r="K87" s="344">
        <v>1</v>
      </c>
      <c r="L87" s="344">
        <v>10</v>
      </c>
      <c r="M87" s="344">
        <v>2</v>
      </c>
      <c r="N87" s="344">
        <v>12</v>
      </c>
      <c r="O87" s="344">
        <v>1</v>
      </c>
      <c r="P87" s="344">
        <v>10</v>
      </c>
      <c r="Q87" s="344">
        <v>9</v>
      </c>
      <c r="R87" s="344">
        <v>19</v>
      </c>
      <c r="S87" s="344">
        <v>1</v>
      </c>
      <c r="T87" s="344">
        <v>6</v>
      </c>
      <c r="U87" s="344">
        <v>7</v>
      </c>
      <c r="V87" s="344">
        <v>13</v>
      </c>
      <c r="W87" s="344">
        <v>1</v>
      </c>
      <c r="X87" s="344">
        <v>7</v>
      </c>
      <c r="Y87" s="344">
        <v>8</v>
      </c>
      <c r="Z87" s="344">
        <v>15</v>
      </c>
      <c r="AA87" s="345">
        <v>9</v>
      </c>
      <c r="AB87" s="345">
        <v>1</v>
      </c>
      <c r="AC87" s="345">
        <v>10</v>
      </c>
      <c r="AD87" s="345">
        <v>1</v>
      </c>
      <c r="AE87" s="345">
        <v>1</v>
      </c>
      <c r="AF87" s="345">
        <v>5</v>
      </c>
      <c r="AG87" s="345">
        <v>7</v>
      </c>
      <c r="AH87" s="345"/>
    </row>
    <row r="88" spans="1:34" ht="14.25" customHeight="1" x14ac:dyDescent="0.25">
      <c r="A88" s="344" t="s">
        <v>132</v>
      </c>
      <c r="B88" s="344" t="s">
        <v>226</v>
      </c>
      <c r="C88" s="344">
        <v>704187</v>
      </c>
      <c r="D88" s="344">
        <v>1</v>
      </c>
      <c r="E88" s="344">
        <v>5</v>
      </c>
      <c r="F88" s="1207"/>
      <c r="G88" s="344">
        <v>4</v>
      </c>
      <c r="H88" s="344">
        <v>30</v>
      </c>
      <c r="I88" s="344">
        <v>28</v>
      </c>
      <c r="J88" s="344">
        <v>58</v>
      </c>
      <c r="K88" s="344">
        <v>1</v>
      </c>
      <c r="L88" s="344">
        <v>8</v>
      </c>
      <c r="M88" s="344">
        <v>4</v>
      </c>
      <c r="N88" s="344">
        <v>12</v>
      </c>
      <c r="O88" s="344">
        <v>1</v>
      </c>
      <c r="P88" s="344">
        <v>6</v>
      </c>
      <c r="Q88" s="344">
        <v>11</v>
      </c>
      <c r="R88" s="344">
        <v>17</v>
      </c>
      <c r="S88" s="344">
        <v>1</v>
      </c>
      <c r="T88" s="344">
        <v>11</v>
      </c>
      <c r="U88" s="344">
        <v>2</v>
      </c>
      <c r="V88" s="344">
        <v>13</v>
      </c>
      <c r="W88" s="344">
        <v>1</v>
      </c>
      <c r="X88" s="344">
        <v>5</v>
      </c>
      <c r="Y88" s="344">
        <v>11</v>
      </c>
      <c r="Z88" s="344">
        <v>16</v>
      </c>
      <c r="AA88" s="345">
        <v>9</v>
      </c>
      <c r="AB88" s="345">
        <v>5</v>
      </c>
      <c r="AC88" s="345">
        <v>14</v>
      </c>
      <c r="AD88" s="345">
        <v>1</v>
      </c>
      <c r="AE88" s="345">
        <v>1</v>
      </c>
      <c r="AF88" s="345">
        <v>5</v>
      </c>
      <c r="AG88" s="345">
        <v>7</v>
      </c>
      <c r="AH88" s="345"/>
    </row>
    <row r="89" spans="1:34" ht="14.25" customHeight="1" x14ac:dyDescent="0.25">
      <c r="A89" s="344" t="s">
        <v>132</v>
      </c>
      <c r="B89" s="344" t="s">
        <v>241</v>
      </c>
      <c r="C89" s="344">
        <v>704751</v>
      </c>
      <c r="D89" s="344">
        <v>1</v>
      </c>
      <c r="E89" s="344">
        <v>2</v>
      </c>
      <c r="F89" s="1207" t="s">
        <v>446</v>
      </c>
      <c r="G89" s="344">
        <v>4</v>
      </c>
      <c r="H89" s="344">
        <v>12</v>
      </c>
      <c r="I89" s="344">
        <v>8</v>
      </c>
      <c r="J89" s="344">
        <v>20</v>
      </c>
      <c r="K89" s="344">
        <v>1</v>
      </c>
      <c r="L89" s="344">
        <v>3</v>
      </c>
      <c r="M89" s="344">
        <v>2</v>
      </c>
      <c r="N89" s="344">
        <v>5</v>
      </c>
      <c r="O89" s="344">
        <v>1</v>
      </c>
      <c r="P89" s="344">
        <v>4</v>
      </c>
      <c r="Q89" s="344">
        <v>3</v>
      </c>
      <c r="R89" s="344">
        <v>7</v>
      </c>
      <c r="S89" s="344">
        <v>1</v>
      </c>
      <c r="T89" s="344">
        <v>4</v>
      </c>
      <c r="U89" s="344">
        <v>1</v>
      </c>
      <c r="V89" s="344">
        <v>5</v>
      </c>
      <c r="W89" s="344">
        <v>1</v>
      </c>
      <c r="X89" s="344">
        <v>1</v>
      </c>
      <c r="Y89" s="344">
        <v>2</v>
      </c>
      <c r="Z89" s="344">
        <v>3</v>
      </c>
      <c r="AA89" s="345">
        <v>3</v>
      </c>
      <c r="AB89" s="345">
        <v>2</v>
      </c>
      <c r="AC89" s="345">
        <v>5</v>
      </c>
      <c r="AD89" s="345"/>
      <c r="AE89" s="345"/>
      <c r="AF89" s="345">
        <v>1</v>
      </c>
      <c r="AG89" s="345">
        <v>1</v>
      </c>
      <c r="AH89" s="345"/>
    </row>
    <row r="90" spans="1:34" ht="14.25" customHeight="1" x14ac:dyDescent="0.25">
      <c r="A90" s="344" t="s">
        <v>132</v>
      </c>
      <c r="B90" s="344" t="s">
        <v>269</v>
      </c>
      <c r="C90" s="344">
        <v>709508</v>
      </c>
      <c r="D90" s="344">
        <v>1</v>
      </c>
      <c r="E90" s="344">
        <v>11</v>
      </c>
      <c r="F90" s="1207"/>
      <c r="G90" s="344">
        <v>4</v>
      </c>
      <c r="H90" s="344">
        <v>25</v>
      </c>
      <c r="I90" s="344">
        <v>34</v>
      </c>
      <c r="J90" s="344">
        <v>59</v>
      </c>
      <c r="K90" s="344">
        <v>1</v>
      </c>
      <c r="L90" s="344">
        <v>5</v>
      </c>
      <c r="M90" s="344">
        <v>7</v>
      </c>
      <c r="N90" s="344">
        <v>12</v>
      </c>
      <c r="O90" s="344">
        <v>1</v>
      </c>
      <c r="P90" s="344">
        <v>7</v>
      </c>
      <c r="Q90" s="344">
        <v>11</v>
      </c>
      <c r="R90" s="344">
        <v>18</v>
      </c>
      <c r="S90" s="344">
        <v>1</v>
      </c>
      <c r="T90" s="344">
        <v>10</v>
      </c>
      <c r="U90" s="344">
        <v>8</v>
      </c>
      <c r="V90" s="344">
        <v>18</v>
      </c>
      <c r="W90" s="344">
        <v>1</v>
      </c>
      <c r="X90" s="344">
        <v>3</v>
      </c>
      <c r="Y90" s="344">
        <v>8</v>
      </c>
      <c r="Z90" s="344">
        <v>11</v>
      </c>
      <c r="AA90" s="345">
        <v>5</v>
      </c>
      <c r="AB90" s="345">
        <v>7</v>
      </c>
      <c r="AC90" s="345">
        <v>12</v>
      </c>
      <c r="AD90" s="345">
        <v>1</v>
      </c>
      <c r="AE90" s="345"/>
      <c r="AF90" s="345">
        <v>6</v>
      </c>
      <c r="AG90" s="345">
        <v>7</v>
      </c>
      <c r="AH90" s="345">
        <v>1</v>
      </c>
    </row>
    <row r="91" spans="1:34" ht="14.25" customHeight="1" x14ac:dyDescent="0.25">
      <c r="A91" s="344" t="s">
        <v>132</v>
      </c>
      <c r="B91" s="344" t="s">
        <v>268</v>
      </c>
      <c r="C91" s="344">
        <v>709496</v>
      </c>
      <c r="D91" s="344">
        <v>1</v>
      </c>
      <c r="E91" s="344">
        <v>9</v>
      </c>
      <c r="F91" s="1207"/>
      <c r="G91" s="344">
        <v>4</v>
      </c>
      <c r="H91" s="344">
        <v>27</v>
      </c>
      <c r="I91" s="344">
        <v>34</v>
      </c>
      <c r="J91" s="344">
        <v>61</v>
      </c>
      <c r="K91" s="344">
        <v>1</v>
      </c>
      <c r="L91" s="344">
        <v>7</v>
      </c>
      <c r="M91" s="344">
        <v>6</v>
      </c>
      <c r="N91" s="344">
        <v>13</v>
      </c>
      <c r="O91" s="344">
        <v>1</v>
      </c>
      <c r="P91" s="344">
        <v>9</v>
      </c>
      <c r="Q91" s="344">
        <v>11</v>
      </c>
      <c r="R91" s="344">
        <v>20</v>
      </c>
      <c r="S91" s="344">
        <v>1</v>
      </c>
      <c r="T91" s="344">
        <v>7</v>
      </c>
      <c r="U91" s="344">
        <v>8</v>
      </c>
      <c r="V91" s="344">
        <v>15</v>
      </c>
      <c r="W91" s="344">
        <v>1</v>
      </c>
      <c r="X91" s="344">
        <v>4</v>
      </c>
      <c r="Y91" s="344">
        <v>9</v>
      </c>
      <c r="Z91" s="344">
        <v>13</v>
      </c>
      <c r="AA91" s="345">
        <v>7</v>
      </c>
      <c r="AB91" s="345">
        <v>6</v>
      </c>
      <c r="AC91" s="345">
        <v>13</v>
      </c>
      <c r="AD91" s="345"/>
      <c r="AE91" s="345">
        <v>1</v>
      </c>
      <c r="AF91" s="345">
        <v>4</v>
      </c>
      <c r="AG91" s="345">
        <v>5</v>
      </c>
      <c r="AH91" s="345"/>
    </row>
    <row r="92" spans="1:34" ht="14.25" customHeight="1" x14ac:dyDescent="0.25">
      <c r="A92" s="344" t="s">
        <v>132</v>
      </c>
      <c r="B92" s="344" t="s">
        <v>267</v>
      </c>
      <c r="C92" s="344">
        <v>709485</v>
      </c>
      <c r="D92" s="344">
        <v>1</v>
      </c>
      <c r="E92" s="344">
        <v>10</v>
      </c>
      <c r="F92" s="1207"/>
      <c r="G92" s="344">
        <v>4</v>
      </c>
      <c r="H92" s="344">
        <v>34</v>
      </c>
      <c r="I92" s="344">
        <v>30</v>
      </c>
      <c r="J92" s="344">
        <v>64</v>
      </c>
      <c r="K92" s="344">
        <v>1</v>
      </c>
      <c r="L92" s="344">
        <v>8</v>
      </c>
      <c r="M92" s="344">
        <v>8</v>
      </c>
      <c r="N92" s="344">
        <v>16</v>
      </c>
      <c r="O92" s="344">
        <v>1</v>
      </c>
      <c r="P92" s="344">
        <v>8</v>
      </c>
      <c r="Q92" s="344">
        <v>6</v>
      </c>
      <c r="R92" s="344">
        <v>14</v>
      </c>
      <c r="S92" s="344">
        <v>1</v>
      </c>
      <c r="T92" s="344">
        <v>10</v>
      </c>
      <c r="U92" s="344">
        <v>9</v>
      </c>
      <c r="V92" s="344">
        <v>19</v>
      </c>
      <c r="W92" s="344">
        <v>1</v>
      </c>
      <c r="X92" s="344">
        <v>8</v>
      </c>
      <c r="Y92" s="344">
        <v>7</v>
      </c>
      <c r="Z92" s="344">
        <v>15</v>
      </c>
      <c r="AA92" s="345">
        <v>8</v>
      </c>
      <c r="AB92" s="345">
        <v>7</v>
      </c>
      <c r="AC92" s="345">
        <v>15</v>
      </c>
      <c r="AD92" s="345">
        <v>1</v>
      </c>
      <c r="AE92" s="345">
        <v>1</v>
      </c>
      <c r="AF92" s="345">
        <v>5</v>
      </c>
      <c r="AG92" s="345">
        <v>7</v>
      </c>
      <c r="AH92" s="345"/>
    </row>
    <row r="93" spans="1:34" ht="14.25" customHeight="1" x14ac:dyDescent="0.25">
      <c r="A93" s="344" t="s">
        <v>132</v>
      </c>
      <c r="B93" s="344" t="s">
        <v>218</v>
      </c>
      <c r="C93" s="344">
        <v>704111</v>
      </c>
      <c r="D93" s="344">
        <v>1</v>
      </c>
      <c r="E93" s="344">
        <v>7</v>
      </c>
      <c r="F93" s="1207"/>
      <c r="G93" s="344">
        <v>5</v>
      </c>
      <c r="H93" s="344">
        <v>72</v>
      </c>
      <c r="I93" s="344">
        <v>56</v>
      </c>
      <c r="J93" s="344">
        <v>128</v>
      </c>
      <c r="K93" s="344">
        <v>1</v>
      </c>
      <c r="L93" s="344">
        <v>15</v>
      </c>
      <c r="M93" s="344">
        <v>15</v>
      </c>
      <c r="N93" s="344">
        <v>30</v>
      </c>
      <c r="O93" s="344">
        <v>2</v>
      </c>
      <c r="P93" s="344">
        <v>18</v>
      </c>
      <c r="Q93" s="344">
        <v>21</v>
      </c>
      <c r="R93" s="344">
        <v>39</v>
      </c>
      <c r="S93" s="344">
        <v>1</v>
      </c>
      <c r="T93" s="344">
        <v>19</v>
      </c>
      <c r="U93" s="344">
        <v>14</v>
      </c>
      <c r="V93" s="344">
        <v>33</v>
      </c>
      <c r="W93" s="344">
        <v>1</v>
      </c>
      <c r="X93" s="344">
        <v>20</v>
      </c>
      <c r="Y93" s="344">
        <v>6</v>
      </c>
      <c r="Z93" s="344">
        <v>26</v>
      </c>
      <c r="AA93" s="345">
        <v>15</v>
      </c>
      <c r="AB93" s="345">
        <v>15</v>
      </c>
      <c r="AC93" s="345">
        <v>30</v>
      </c>
      <c r="AD93" s="345">
        <v>1</v>
      </c>
      <c r="AE93" s="345">
        <v>1</v>
      </c>
      <c r="AF93" s="345">
        <v>6</v>
      </c>
      <c r="AG93" s="345">
        <v>8</v>
      </c>
      <c r="AH93" s="345">
        <v>2</v>
      </c>
    </row>
    <row r="94" spans="1:34" ht="14.25" customHeight="1" x14ac:dyDescent="0.25">
      <c r="A94" s="344" t="s">
        <v>132</v>
      </c>
      <c r="B94" s="344" t="s">
        <v>242</v>
      </c>
      <c r="C94" s="344">
        <v>704768</v>
      </c>
      <c r="D94" s="344">
        <v>1</v>
      </c>
      <c r="E94" s="344">
        <v>2</v>
      </c>
      <c r="F94" s="1207" t="s">
        <v>446</v>
      </c>
      <c r="G94" s="344">
        <v>4</v>
      </c>
      <c r="H94" s="344">
        <v>2</v>
      </c>
      <c r="I94" s="344">
        <v>7</v>
      </c>
      <c r="J94" s="344">
        <v>9</v>
      </c>
      <c r="K94" s="344">
        <v>1</v>
      </c>
      <c r="L94" s="344">
        <v>1</v>
      </c>
      <c r="M94" s="344">
        <v>0</v>
      </c>
      <c r="N94" s="344">
        <v>1</v>
      </c>
      <c r="O94" s="344">
        <v>1</v>
      </c>
      <c r="P94" s="344">
        <v>1</v>
      </c>
      <c r="Q94" s="344">
        <v>3</v>
      </c>
      <c r="R94" s="344">
        <v>4</v>
      </c>
      <c r="S94" s="344">
        <v>1</v>
      </c>
      <c r="T94" s="344">
        <v>0</v>
      </c>
      <c r="U94" s="344">
        <v>2</v>
      </c>
      <c r="V94" s="344">
        <v>2</v>
      </c>
      <c r="W94" s="344">
        <v>1</v>
      </c>
      <c r="X94" s="344">
        <v>0</v>
      </c>
      <c r="Y94" s="344">
        <v>2</v>
      </c>
      <c r="Z94" s="344">
        <v>2</v>
      </c>
      <c r="AA94" s="345"/>
      <c r="AB94" s="345"/>
      <c r="AC94" s="345"/>
      <c r="AD94" s="345"/>
      <c r="AE94" s="345"/>
      <c r="AF94" s="345">
        <v>1</v>
      </c>
      <c r="AG94" s="345">
        <v>1</v>
      </c>
      <c r="AH94" s="345"/>
    </row>
    <row r="95" spans="1:34" ht="14.25" customHeight="1" x14ac:dyDescent="0.25">
      <c r="A95" s="344" t="s">
        <v>132</v>
      </c>
      <c r="B95" s="344" t="s">
        <v>196</v>
      </c>
      <c r="C95" s="344">
        <v>703739</v>
      </c>
      <c r="D95" s="344">
        <v>1</v>
      </c>
      <c r="E95" s="344">
        <v>9</v>
      </c>
      <c r="F95" s="1207" t="s">
        <v>446</v>
      </c>
      <c r="G95" s="344">
        <v>4</v>
      </c>
      <c r="H95" s="344">
        <v>21</v>
      </c>
      <c r="I95" s="344">
        <v>21</v>
      </c>
      <c r="J95" s="344">
        <v>42</v>
      </c>
      <c r="K95" s="344">
        <v>1</v>
      </c>
      <c r="L95" s="344">
        <v>6</v>
      </c>
      <c r="M95" s="344">
        <v>8</v>
      </c>
      <c r="N95" s="344">
        <v>14</v>
      </c>
      <c r="O95" s="344">
        <v>1</v>
      </c>
      <c r="P95" s="344">
        <v>5</v>
      </c>
      <c r="Q95" s="344">
        <v>6</v>
      </c>
      <c r="R95" s="344">
        <v>11</v>
      </c>
      <c r="S95" s="344">
        <v>1</v>
      </c>
      <c r="T95" s="344">
        <v>6</v>
      </c>
      <c r="U95" s="344">
        <v>3</v>
      </c>
      <c r="V95" s="344">
        <v>9</v>
      </c>
      <c r="W95" s="344">
        <v>1</v>
      </c>
      <c r="X95" s="344">
        <v>4</v>
      </c>
      <c r="Y95" s="344">
        <v>4</v>
      </c>
      <c r="Z95" s="344">
        <v>8</v>
      </c>
      <c r="AA95" s="345">
        <v>5</v>
      </c>
      <c r="AB95" s="345">
        <v>8</v>
      </c>
      <c r="AC95" s="345">
        <v>13</v>
      </c>
      <c r="AD95" s="345"/>
      <c r="AE95" s="345"/>
      <c r="AF95" s="345">
        <v>5</v>
      </c>
      <c r="AG95" s="345">
        <v>5</v>
      </c>
      <c r="AH95" s="345"/>
    </row>
    <row r="96" spans="1:34" ht="14.25" customHeight="1" x14ac:dyDescent="0.25">
      <c r="A96" s="344" t="s">
        <v>132</v>
      </c>
      <c r="B96" s="344" t="s">
        <v>243</v>
      </c>
      <c r="C96" s="344">
        <v>704780</v>
      </c>
      <c r="D96" s="344">
        <v>1</v>
      </c>
      <c r="E96" s="344">
        <v>4</v>
      </c>
      <c r="F96" s="1207" t="s">
        <v>446</v>
      </c>
      <c r="G96" s="344">
        <v>4</v>
      </c>
      <c r="H96" s="344">
        <v>6</v>
      </c>
      <c r="I96" s="344">
        <v>8</v>
      </c>
      <c r="J96" s="344">
        <v>14</v>
      </c>
      <c r="K96" s="344">
        <v>1</v>
      </c>
      <c r="L96" s="344">
        <v>1</v>
      </c>
      <c r="M96" s="344">
        <v>4</v>
      </c>
      <c r="N96" s="344">
        <v>5</v>
      </c>
      <c r="O96" s="344">
        <v>1</v>
      </c>
      <c r="P96" s="344">
        <v>1</v>
      </c>
      <c r="Q96" s="344">
        <v>2</v>
      </c>
      <c r="R96" s="344">
        <v>3</v>
      </c>
      <c r="S96" s="344">
        <v>1</v>
      </c>
      <c r="T96" s="344">
        <v>2</v>
      </c>
      <c r="U96" s="344">
        <v>1</v>
      </c>
      <c r="V96" s="344">
        <v>3</v>
      </c>
      <c r="W96" s="344">
        <v>1</v>
      </c>
      <c r="X96" s="344">
        <v>2</v>
      </c>
      <c r="Y96" s="344">
        <v>1</v>
      </c>
      <c r="Z96" s="344">
        <v>3</v>
      </c>
      <c r="AA96" s="345">
        <v>1</v>
      </c>
      <c r="AB96" s="345">
        <v>4</v>
      </c>
      <c r="AC96" s="345">
        <v>5</v>
      </c>
      <c r="AD96" s="345"/>
      <c r="AE96" s="345"/>
      <c r="AF96" s="345">
        <v>1</v>
      </c>
      <c r="AG96" s="345">
        <v>1</v>
      </c>
      <c r="AH96" s="345"/>
    </row>
    <row r="97" spans="1:34" ht="14.25" customHeight="1" x14ac:dyDescent="0.25">
      <c r="A97" s="344" t="s">
        <v>132</v>
      </c>
      <c r="B97" s="344" t="s">
        <v>244</v>
      </c>
      <c r="C97" s="344">
        <v>704789</v>
      </c>
      <c r="D97" s="344">
        <v>1</v>
      </c>
      <c r="E97" s="344">
        <v>3</v>
      </c>
      <c r="F97" s="1207"/>
      <c r="G97" s="344">
        <v>4</v>
      </c>
      <c r="H97" s="344">
        <v>22</v>
      </c>
      <c r="I97" s="344">
        <v>26</v>
      </c>
      <c r="J97" s="344">
        <v>48</v>
      </c>
      <c r="K97" s="344">
        <v>1</v>
      </c>
      <c r="L97" s="344">
        <v>6</v>
      </c>
      <c r="M97" s="344">
        <v>6</v>
      </c>
      <c r="N97" s="344">
        <v>12</v>
      </c>
      <c r="O97" s="344">
        <v>1</v>
      </c>
      <c r="P97" s="344">
        <v>3</v>
      </c>
      <c r="Q97" s="344">
        <v>7</v>
      </c>
      <c r="R97" s="344">
        <v>10</v>
      </c>
      <c r="S97" s="344">
        <v>1</v>
      </c>
      <c r="T97" s="344">
        <v>6</v>
      </c>
      <c r="U97" s="344">
        <v>9</v>
      </c>
      <c r="V97" s="344">
        <v>15</v>
      </c>
      <c r="W97" s="344">
        <v>1</v>
      </c>
      <c r="X97" s="344">
        <v>7</v>
      </c>
      <c r="Y97" s="344">
        <v>4</v>
      </c>
      <c r="Z97" s="344">
        <v>11</v>
      </c>
      <c r="AA97" s="345">
        <v>6</v>
      </c>
      <c r="AB97" s="345">
        <v>6</v>
      </c>
      <c r="AC97" s="345">
        <v>12</v>
      </c>
      <c r="AD97" s="345">
        <v>1</v>
      </c>
      <c r="AE97" s="345"/>
      <c r="AF97" s="345">
        <v>6</v>
      </c>
      <c r="AG97" s="345">
        <v>7</v>
      </c>
      <c r="AH97" s="345"/>
    </row>
    <row r="98" spans="1:34" ht="14.25" customHeight="1" x14ac:dyDescent="0.25">
      <c r="A98" s="344" t="s">
        <v>132</v>
      </c>
      <c r="B98" s="344" t="s">
        <v>208</v>
      </c>
      <c r="C98" s="344">
        <v>703852</v>
      </c>
      <c r="D98" s="344">
        <v>1</v>
      </c>
      <c r="E98" s="344">
        <v>7</v>
      </c>
      <c r="F98" s="1207"/>
      <c r="G98" s="344">
        <v>5</v>
      </c>
      <c r="H98" s="344">
        <v>66</v>
      </c>
      <c r="I98" s="344">
        <v>48</v>
      </c>
      <c r="J98" s="344">
        <v>114</v>
      </c>
      <c r="K98" s="344">
        <v>1</v>
      </c>
      <c r="L98" s="344">
        <v>11</v>
      </c>
      <c r="M98" s="344">
        <v>9</v>
      </c>
      <c r="N98" s="344">
        <v>20</v>
      </c>
      <c r="O98" s="344">
        <v>1</v>
      </c>
      <c r="P98" s="344">
        <v>14</v>
      </c>
      <c r="Q98" s="344">
        <v>18</v>
      </c>
      <c r="R98" s="344">
        <v>32</v>
      </c>
      <c r="S98" s="344">
        <v>2</v>
      </c>
      <c r="T98" s="344">
        <v>26</v>
      </c>
      <c r="U98" s="344">
        <v>12</v>
      </c>
      <c r="V98" s="344">
        <v>38</v>
      </c>
      <c r="W98" s="344">
        <v>1</v>
      </c>
      <c r="X98" s="344">
        <v>15</v>
      </c>
      <c r="Y98" s="344">
        <v>9</v>
      </c>
      <c r="Z98" s="344">
        <v>24</v>
      </c>
      <c r="AA98" s="345">
        <v>11</v>
      </c>
      <c r="AB98" s="345">
        <v>10</v>
      </c>
      <c r="AC98" s="345">
        <v>21</v>
      </c>
      <c r="AD98" s="345">
        <v>1</v>
      </c>
      <c r="AE98" s="345">
        <v>1</v>
      </c>
      <c r="AF98" s="345">
        <v>7</v>
      </c>
      <c r="AG98" s="345">
        <v>9</v>
      </c>
      <c r="AH98" s="345"/>
    </row>
    <row r="99" spans="1:34" ht="14.25" customHeight="1" x14ac:dyDescent="0.25">
      <c r="A99" s="344" t="s">
        <v>132</v>
      </c>
      <c r="B99" s="344" t="s">
        <v>266</v>
      </c>
      <c r="C99" s="344">
        <v>709469</v>
      </c>
      <c r="D99" s="344">
        <v>1</v>
      </c>
      <c r="E99" s="344">
        <v>17</v>
      </c>
      <c r="F99" s="1207"/>
      <c r="G99" s="344">
        <v>6</v>
      </c>
      <c r="H99" s="344">
        <v>70</v>
      </c>
      <c r="I99" s="344">
        <v>67</v>
      </c>
      <c r="J99" s="344">
        <v>137</v>
      </c>
      <c r="K99" s="344">
        <v>1</v>
      </c>
      <c r="L99" s="344">
        <v>11</v>
      </c>
      <c r="M99" s="344">
        <v>16</v>
      </c>
      <c r="N99" s="344">
        <v>27</v>
      </c>
      <c r="O99" s="344">
        <v>2</v>
      </c>
      <c r="P99" s="344">
        <v>17</v>
      </c>
      <c r="Q99" s="344">
        <v>18</v>
      </c>
      <c r="R99" s="344">
        <v>35</v>
      </c>
      <c r="S99" s="344">
        <v>2</v>
      </c>
      <c r="T99" s="344">
        <v>25</v>
      </c>
      <c r="U99" s="344">
        <v>15</v>
      </c>
      <c r="V99" s="344">
        <v>40</v>
      </c>
      <c r="W99" s="344">
        <v>1</v>
      </c>
      <c r="X99" s="344">
        <v>17</v>
      </c>
      <c r="Y99" s="344">
        <v>18</v>
      </c>
      <c r="Z99" s="344">
        <v>35</v>
      </c>
      <c r="AA99" s="345">
        <v>10</v>
      </c>
      <c r="AB99" s="345">
        <v>14</v>
      </c>
      <c r="AC99" s="345">
        <v>24</v>
      </c>
      <c r="AD99" s="345">
        <v>1</v>
      </c>
      <c r="AE99" s="345">
        <v>1</v>
      </c>
      <c r="AF99" s="345">
        <v>8</v>
      </c>
      <c r="AG99" s="345">
        <v>10</v>
      </c>
      <c r="AH99" s="345"/>
    </row>
    <row r="100" spans="1:34" ht="14.25" customHeight="1" x14ac:dyDescent="0.25">
      <c r="A100" s="344" t="s">
        <v>132</v>
      </c>
      <c r="B100" s="344" t="s">
        <v>245</v>
      </c>
      <c r="C100" s="344">
        <v>704803</v>
      </c>
      <c r="D100" s="344">
        <v>1</v>
      </c>
      <c r="E100" s="344">
        <v>2</v>
      </c>
      <c r="F100" s="1207" t="s">
        <v>446</v>
      </c>
      <c r="G100" s="344">
        <v>4</v>
      </c>
      <c r="H100" s="344">
        <v>7</v>
      </c>
      <c r="I100" s="344">
        <v>8</v>
      </c>
      <c r="J100" s="344">
        <v>15</v>
      </c>
      <c r="K100" s="344">
        <v>1</v>
      </c>
      <c r="L100" s="344">
        <v>2</v>
      </c>
      <c r="M100" s="344">
        <v>3</v>
      </c>
      <c r="N100" s="344">
        <v>5</v>
      </c>
      <c r="O100" s="344">
        <v>1</v>
      </c>
      <c r="P100" s="344">
        <v>2</v>
      </c>
      <c r="Q100" s="344">
        <v>1</v>
      </c>
      <c r="R100" s="344">
        <v>3</v>
      </c>
      <c r="S100" s="344">
        <v>1</v>
      </c>
      <c r="T100" s="344">
        <v>2</v>
      </c>
      <c r="U100" s="344">
        <v>1</v>
      </c>
      <c r="V100" s="344">
        <v>3</v>
      </c>
      <c r="W100" s="344">
        <v>1</v>
      </c>
      <c r="X100" s="344">
        <v>1</v>
      </c>
      <c r="Y100" s="344">
        <v>3</v>
      </c>
      <c r="Z100" s="344">
        <v>4</v>
      </c>
      <c r="AA100" s="345">
        <v>2</v>
      </c>
      <c r="AB100" s="345">
        <v>3</v>
      </c>
      <c r="AC100" s="345">
        <v>5</v>
      </c>
      <c r="AD100" s="345"/>
      <c r="AE100" s="345"/>
      <c r="AF100" s="345">
        <v>2</v>
      </c>
      <c r="AG100" s="345">
        <v>2</v>
      </c>
      <c r="AH100" s="345"/>
    </row>
    <row r="101" spans="1:34" ht="14.25" customHeight="1" x14ac:dyDescent="0.25">
      <c r="A101" s="344" t="s">
        <v>132</v>
      </c>
      <c r="B101" s="344" t="s">
        <v>209</v>
      </c>
      <c r="C101" s="344">
        <v>703870</v>
      </c>
      <c r="D101" s="344">
        <v>1</v>
      </c>
      <c r="E101" s="344">
        <v>9</v>
      </c>
      <c r="F101" s="1207"/>
      <c r="G101" s="344">
        <v>9</v>
      </c>
      <c r="H101" s="344">
        <v>91</v>
      </c>
      <c r="I101" s="344">
        <v>106</v>
      </c>
      <c r="J101" s="344">
        <v>197</v>
      </c>
      <c r="K101" s="344">
        <v>2</v>
      </c>
      <c r="L101" s="344">
        <v>20</v>
      </c>
      <c r="M101" s="344">
        <v>25</v>
      </c>
      <c r="N101" s="344">
        <v>45</v>
      </c>
      <c r="O101" s="344">
        <v>3</v>
      </c>
      <c r="P101" s="344">
        <v>33</v>
      </c>
      <c r="Q101" s="344">
        <v>28</v>
      </c>
      <c r="R101" s="344">
        <v>61</v>
      </c>
      <c r="S101" s="344">
        <v>2</v>
      </c>
      <c r="T101" s="344">
        <v>19</v>
      </c>
      <c r="U101" s="344">
        <v>30</v>
      </c>
      <c r="V101" s="344">
        <v>49</v>
      </c>
      <c r="W101" s="344">
        <v>2</v>
      </c>
      <c r="X101" s="344">
        <v>19</v>
      </c>
      <c r="Y101" s="344">
        <v>23</v>
      </c>
      <c r="Z101" s="344">
        <v>42</v>
      </c>
      <c r="AA101" s="345">
        <v>17</v>
      </c>
      <c r="AB101" s="345">
        <v>27</v>
      </c>
      <c r="AC101" s="345">
        <v>44</v>
      </c>
      <c r="AD101" s="345">
        <v>1</v>
      </c>
      <c r="AE101" s="345">
        <v>1</v>
      </c>
      <c r="AF101" s="345">
        <v>9</v>
      </c>
      <c r="AG101" s="345">
        <v>11</v>
      </c>
      <c r="AH101" s="345">
        <v>1</v>
      </c>
    </row>
    <row r="102" spans="1:34" ht="14.25" customHeight="1" x14ac:dyDescent="0.25">
      <c r="A102" s="344" t="s">
        <v>132</v>
      </c>
      <c r="B102" s="344" t="s">
        <v>210</v>
      </c>
      <c r="C102" s="344">
        <v>703882</v>
      </c>
      <c r="D102" s="344">
        <v>1</v>
      </c>
      <c r="E102" s="344">
        <v>5</v>
      </c>
      <c r="F102" s="1207"/>
      <c r="G102" s="344">
        <v>4</v>
      </c>
      <c r="H102" s="344">
        <v>28</v>
      </c>
      <c r="I102" s="344">
        <v>32</v>
      </c>
      <c r="J102" s="344">
        <v>60</v>
      </c>
      <c r="K102" s="344">
        <v>1</v>
      </c>
      <c r="L102" s="344">
        <v>5</v>
      </c>
      <c r="M102" s="344">
        <v>9</v>
      </c>
      <c r="N102" s="344">
        <v>14</v>
      </c>
      <c r="O102" s="344">
        <v>1</v>
      </c>
      <c r="P102" s="344">
        <v>7</v>
      </c>
      <c r="Q102" s="344">
        <v>11</v>
      </c>
      <c r="R102" s="344">
        <v>18</v>
      </c>
      <c r="S102" s="344">
        <v>1</v>
      </c>
      <c r="T102" s="344">
        <v>10</v>
      </c>
      <c r="U102" s="344">
        <v>5</v>
      </c>
      <c r="V102" s="344">
        <v>15</v>
      </c>
      <c r="W102" s="344">
        <v>1</v>
      </c>
      <c r="X102" s="344">
        <v>6</v>
      </c>
      <c r="Y102" s="344">
        <v>7</v>
      </c>
      <c r="Z102" s="344">
        <v>13</v>
      </c>
      <c r="AA102" s="345">
        <v>5</v>
      </c>
      <c r="AB102" s="345">
        <v>5</v>
      </c>
      <c r="AC102" s="345">
        <v>10</v>
      </c>
      <c r="AD102" s="345">
        <v>1</v>
      </c>
      <c r="AE102" s="345">
        <v>1</v>
      </c>
      <c r="AF102" s="345">
        <v>5</v>
      </c>
      <c r="AG102" s="345">
        <v>7</v>
      </c>
      <c r="AH102" s="345"/>
    </row>
    <row r="103" spans="1:34" ht="14.25" customHeight="1" x14ac:dyDescent="0.25">
      <c r="A103" s="344" t="s">
        <v>132</v>
      </c>
      <c r="B103" s="344" t="s">
        <v>211</v>
      </c>
      <c r="C103" s="344">
        <v>703894</v>
      </c>
      <c r="D103" s="344">
        <v>1</v>
      </c>
      <c r="E103" s="344">
        <v>13</v>
      </c>
      <c r="F103" s="1207"/>
      <c r="G103" s="344">
        <v>8</v>
      </c>
      <c r="H103" s="344">
        <v>79</v>
      </c>
      <c r="I103" s="344">
        <v>83</v>
      </c>
      <c r="J103" s="344">
        <v>162</v>
      </c>
      <c r="K103" s="344">
        <v>2</v>
      </c>
      <c r="L103" s="344">
        <v>21</v>
      </c>
      <c r="M103" s="344">
        <v>18</v>
      </c>
      <c r="N103" s="344">
        <v>39</v>
      </c>
      <c r="O103" s="344">
        <v>2</v>
      </c>
      <c r="P103" s="344">
        <v>18</v>
      </c>
      <c r="Q103" s="344">
        <v>28</v>
      </c>
      <c r="R103" s="344">
        <v>46</v>
      </c>
      <c r="S103" s="344">
        <v>2</v>
      </c>
      <c r="T103" s="344">
        <v>20</v>
      </c>
      <c r="U103" s="344">
        <v>15</v>
      </c>
      <c r="V103" s="344">
        <v>35</v>
      </c>
      <c r="W103" s="344">
        <v>2</v>
      </c>
      <c r="X103" s="344">
        <v>20</v>
      </c>
      <c r="Y103" s="344">
        <v>22</v>
      </c>
      <c r="Z103" s="344">
        <v>42</v>
      </c>
      <c r="AA103" s="345">
        <v>17</v>
      </c>
      <c r="AB103" s="345">
        <v>18</v>
      </c>
      <c r="AC103" s="345">
        <v>35</v>
      </c>
      <c r="AD103" s="345">
        <v>1</v>
      </c>
      <c r="AE103" s="345">
        <v>1</v>
      </c>
      <c r="AF103" s="345">
        <v>10</v>
      </c>
      <c r="AG103" s="345">
        <v>12</v>
      </c>
      <c r="AH103" s="345"/>
    </row>
    <row r="104" spans="1:34" ht="14.25" customHeight="1" x14ac:dyDescent="0.25">
      <c r="A104" s="344" t="s">
        <v>132</v>
      </c>
      <c r="B104" s="344" t="s">
        <v>212</v>
      </c>
      <c r="C104" s="344">
        <v>703937</v>
      </c>
      <c r="D104" s="344">
        <v>1</v>
      </c>
      <c r="E104" s="344">
        <v>4</v>
      </c>
      <c r="F104" s="1207" t="s">
        <v>446</v>
      </c>
      <c r="G104" s="344">
        <v>4</v>
      </c>
      <c r="H104" s="344">
        <v>15</v>
      </c>
      <c r="I104" s="344">
        <v>12</v>
      </c>
      <c r="J104" s="344">
        <v>27</v>
      </c>
      <c r="K104" s="344">
        <v>1</v>
      </c>
      <c r="L104" s="344">
        <v>2</v>
      </c>
      <c r="M104" s="344">
        <v>5</v>
      </c>
      <c r="N104" s="344">
        <v>7</v>
      </c>
      <c r="O104" s="344">
        <v>1</v>
      </c>
      <c r="P104" s="344">
        <v>4</v>
      </c>
      <c r="Q104" s="344">
        <v>0</v>
      </c>
      <c r="R104" s="344">
        <v>4</v>
      </c>
      <c r="S104" s="344">
        <v>1</v>
      </c>
      <c r="T104" s="344">
        <v>5</v>
      </c>
      <c r="U104" s="344">
        <v>3</v>
      </c>
      <c r="V104" s="344">
        <v>8</v>
      </c>
      <c r="W104" s="344">
        <v>1</v>
      </c>
      <c r="X104" s="344">
        <v>4</v>
      </c>
      <c r="Y104" s="344">
        <v>4</v>
      </c>
      <c r="Z104" s="344">
        <v>8</v>
      </c>
      <c r="AA104" s="345">
        <v>2</v>
      </c>
      <c r="AB104" s="345">
        <v>5</v>
      </c>
      <c r="AC104" s="345">
        <v>7</v>
      </c>
      <c r="AD104" s="345"/>
      <c r="AE104" s="345"/>
      <c r="AF104" s="345">
        <v>2</v>
      </c>
      <c r="AG104" s="345">
        <v>2</v>
      </c>
      <c r="AH104" s="345">
        <v>1</v>
      </c>
    </row>
    <row r="105" spans="1:34" ht="14.25" customHeight="1" x14ac:dyDescent="0.25">
      <c r="A105" s="344" t="s">
        <v>132</v>
      </c>
      <c r="B105" s="344" t="s">
        <v>246</v>
      </c>
      <c r="C105" s="344">
        <v>704820</v>
      </c>
      <c r="D105" s="344">
        <v>1</v>
      </c>
      <c r="E105" s="344">
        <v>3</v>
      </c>
      <c r="F105" s="1207" t="s">
        <v>446</v>
      </c>
      <c r="G105" s="344">
        <v>4</v>
      </c>
      <c r="H105" s="344">
        <v>10</v>
      </c>
      <c r="I105" s="344">
        <v>7</v>
      </c>
      <c r="J105" s="344">
        <v>17</v>
      </c>
      <c r="K105" s="344">
        <v>1</v>
      </c>
      <c r="L105" s="344">
        <v>1</v>
      </c>
      <c r="M105" s="344">
        <v>3</v>
      </c>
      <c r="N105" s="344">
        <v>4</v>
      </c>
      <c r="O105" s="344">
        <v>1</v>
      </c>
      <c r="P105" s="344">
        <v>3</v>
      </c>
      <c r="Q105" s="344">
        <v>2</v>
      </c>
      <c r="R105" s="344">
        <v>5</v>
      </c>
      <c r="S105" s="344">
        <v>1</v>
      </c>
      <c r="T105" s="344">
        <v>1</v>
      </c>
      <c r="U105" s="344">
        <v>0</v>
      </c>
      <c r="V105" s="344">
        <v>1</v>
      </c>
      <c r="W105" s="344">
        <v>1</v>
      </c>
      <c r="X105" s="344">
        <v>5</v>
      </c>
      <c r="Y105" s="344">
        <v>2</v>
      </c>
      <c r="Z105" s="344">
        <v>7</v>
      </c>
      <c r="AA105" s="345">
        <v>1</v>
      </c>
      <c r="AB105" s="345">
        <v>3</v>
      </c>
      <c r="AC105" s="345">
        <v>4</v>
      </c>
      <c r="AD105" s="345"/>
      <c r="AE105" s="345"/>
      <c r="AF105" s="345">
        <v>3</v>
      </c>
      <c r="AG105" s="345">
        <v>3</v>
      </c>
      <c r="AH105" s="345"/>
    </row>
    <row r="106" spans="1:34" ht="14.25" customHeight="1" x14ac:dyDescent="0.25">
      <c r="A106" s="344" t="s">
        <v>132</v>
      </c>
      <c r="B106" s="344" t="s">
        <v>247</v>
      </c>
      <c r="C106" s="344">
        <v>704832</v>
      </c>
      <c r="D106" s="344">
        <v>1</v>
      </c>
      <c r="E106" s="344">
        <v>1</v>
      </c>
      <c r="F106" s="1207" t="s">
        <v>446</v>
      </c>
      <c r="G106" s="344">
        <v>4</v>
      </c>
      <c r="H106" s="344">
        <v>6</v>
      </c>
      <c r="I106" s="344">
        <v>9</v>
      </c>
      <c r="J106" s="344">
        <v>15</v>
      </c>
      <c r="K106" s="344">
        <v>1</v>
      </c>
      <c r="L106" s="344">
        <v>1</v>
      </c>
      <c r="M106" s="344">
        <v>2</v>
      </c>
      <c r="N106" s="344">
        <v>3</v>
      </c>
      <c r="O106" s="344">
        <v>1</v>
      </c>
      <c r="P106" s="344">
        <v>1</v>
      </c>
      <c r="Q106" s="344">
        <v>4</v>
      </c>
      <c r="R106" s="344">
        <v>5</v>
      </c>
      <c r="S106" s="344">
        <v>1</v>
      </c>
      <c r="T106" s="344">
        <v>3</v>
      </c>
      <c r="U106" s="344">
        <v>1</v>
      </c>
      <c r="V106" s="344">
        <v>4</v>
      </c>
      <c r="W106" s="344">
        <v>1</v>
      </c>
      <c r="X106" s="344">
        <v>1</v>
      </c>
      <c r="Y106" s="344">
        <v>2</v>
      </c>
      <c r="Z106" s="344">
        <v>3</v>
      </c>
      <c r="AA106" s="345">
        <v>1</v>
      </c>
      <c r="AB106" s="345">
        <v>1</v>
      </c>
      <c r="AC106" s="345">
        <v>2</v>
      </c>
      <c r="AD106" s="345"/>
      <c r="AE106" s="345"/>
      <c r="AF106" s="345">
        <v>1</v>
      </c>
      <c r="AG106" s="345">
        <v>1</v>
      </c>
      <c r="AH106" s="345"/>
    </row>
    <row r="107" spans="1:34" ht="14.25" customHeight="1" x14ac:dyDescent="0.25">
      <c r="A107" s="344" t="s">
        <v>132</v>
      </c>
      <c r="B107" s="344" t="s">
        <v>213</v>
      </c>
      <c r="C107" s="344">
        <v>703946</v>
      </c>
      <c r="D107" s="344">
        <v>1</v>
      </c>
      <c r="E107" s="344">
        <v>3</v>
      </c>
      <c r="F107" s="1207" t="s">
        <v>446</v>
      </c>
      <c r="G107" s="344">
        <v>4</v>
      </c>
      <c r="H107" s="344">
        <v>22</v>
      </c>
      <c r="I107" s="344">
        <v>12</v>
      </c>
      <c r="J107" s="344">
        <v>34</v>
      </c>
      <c r="K107" s="344">
        <v>1</v>
      </c>
      <c r="L107" s="344">
        <v>9</v>
      </c>
      <c r="M107" s="344">
        <v>4</v>
      </c>
      <c r="N107" s="344">
        <v>13</v>
      </c>
      <c r="O107" s="344">
        <v>1</v>
      </c>
      <c r="P107" s="344">
        <v>5</v>
      </c>
      <c r="Q107" s="344">
        <v>1</v>
      </c>
      <c r="R107" s="344">
        <v>6</v>
      </c>
      <c r="S107" s="344">
        <v>1</v>
      </c>
      <c r="T107" s="344">
        <v>4</v>
      </c>
      <c r="U107" s="344">
        <v>3</v>
      </c>
      <c r="V107" s="344">
        <v>7</v>
      </c>
      <c r="W107" s="344">
        <v>1</v>
      </c>
      <c r="X107" s="344">
        <v>4</v>
      </c>
      <c r="Y107" s="344">
        <v>4</v>
      </c>
      <c r="Z107" s="344">
        <v>8</v>
      </c>
      <c r="AA107" s="345">
        <v>9</v>
      </c>
      <c r="AB107" s="345">
        <v>4</v>
      </c>
      <c r="AC107" s="345">
        <v>13</v>
      </c>
      <c r="AD107" s="345"/>
      <c r="AE107" s="345"/>
      <c r="AF107" s="345">
        <v>2</v>
      </c>
      <c r="AG107" s="345">
        <v>2</v>
      </c>
      <c r="AH107" s="345"/>
    </row>
    <row r="108" spans="1:34" ht="14.25" customHeight="1" x14ac:dyDescent="0.25">
      <c r="A108" s="344" t="s">
        <v>132</v>
      </c>
      <c r="B108" s="344" t="s">
        <v>248</v>
      </c>
      <c r="C108" s="344">
        <v>704839</v>
      </c>
      <c r="D108" s="344">
        <v>1</v>
      </c>
      <c r="E108" s="344">
        <v>3</v>
      </c>
      <c r="F108" s="1207" t="s">
        <v>446</v>
      </c>
      <c r="G108" s="344">
        <v>4</v>
      </c>
      <c r="H108" s="344">
        <v>13</v>
      </c>
      <c r="I108" s="344">
        <v>14</v>
      </c>
      <c r="J108" s="344">
        <v>27</v>
      </c>
      <c r="K108" s="344">
        <v>1</v>
      </c>
      <c r="L108" s="344">
        <v>4</v>
      </c>
      <c r="M108" s="344">
        <v>5</v>
      </c>
      <c r="N108" s="344">
        <v>9</v>
      </c>
      <c r="O108" s="344">
        <v>1</v>
      </c>
      <c r="P108" s="344">
        <v>3</v>
      </c>
      <c r="Q108" s="344">
        <v>2</v>
      </c>
      <c r="R108" s="344">
        <v>5</v>
      </c>
      <c r="S108" s="344">
        <v>1</v>
      </c>
      <c r="T108" s="344">
        <v>2</v>
      </c>
      <c r="U108" s="344">
        <v>4</v>
      </c>
      <c r="V108" s="344">
        <v>6</v>
      </c>
      <c r="W108" s="344">
        <v>1</v>
      </c>
      <c r="X108" s="344">
        <v>4</v>
      </c>
      <c r="Y108" s="344">
        <v>3</v>
      </c>
      <c r="Z108" s="344">
        <v>7</v>
      </c>
      <c r="AA108" s="345">
        <v>4</v>
      </c>
      <c r="AB108" s="345">
        <v>5</v>
      </c>
      <c r="AC108" s="345">
        <v>9</v>
      </c>
      <c r="AD108" s="345"/>
      <c r="AE108" s="345"/>
      <c r="AF108" s="345">
        <v>3</v>
      </c>
      <c r="AG108" s="345">
        <v>3</v>
      </c>
      <c r="AH108" s="345"/>
    </row>
    <row r="109" spans="1:34" ht="14.25" customHeight="1" x14ac:dyDescent="0.25">
      <c r="A109" s="344" t="s">
        <v>132</v>
      </c>
      <c r="B109" s="344" t="s">
        <v>249</v>
      </c>
      <c r="C109" s="344">
        <v>704853</v>
      </c>
      <c r="D109" s="344">
        <v>1</v>
      </c>
      <c r="E109" s="344">
        <v>3</v>
      </c>
      <c r="F109" s="1207" t="s">
        <v>446</v>
      </c>
      <c r="G109" s="344">
        <v>4</v>
      </c>
      <c r="H109" s="344">
        <v>13</v>
      </c>
      <c r="I109" s="344">
        <v>13</v>
      </c>
      <c r="J109" s="344">
        <v>26</v>
      </c>
      <c r="K109" s="344">
        <v>1</v>
      </c>
      <c r="L109" s="344">
        <v>3</v>
      </c>
      <c r="M109" s="344">
        <v>5</v>
      </c>
      <c r="N109" s="344">
        <v>8</v>
      </c>
      <c r="O109" s="344">
        <v>1</v>
      </c>
      <c r="P109" s="344">
        <v>3</v>
      </c>
      <c r="Q109" s="344">
        <v>1</v>
      </c>
      <c r="R109" s="344">
        <v>4</v>
      </c>
      <c r="S109" s="344">
        <v>1</v>
      </c>
      <c r="T109" s="344">
        <v>5</v>
      </c>
      <c r="U109" s="344">
        <v>3</v>
      </c>
      <c r="V109" s="344">
        <v>8</v>
      </c>
      <c r="W109" s="344">
        <v>1</v>
      </c>
      <c r="X109" s="344">
        <v>2</v>
      </c>
      <c r="Y109" s="344">
        <v>4</v>
      </c>
      <c r="Z109" s="344">
        <v>6</v>
      </c>
      <c r="AA109" s="345">
        <v>3</v>
      </c>
      <c r="AB109" s="345">
        <v>5</v>
      </c>
      <c r="AC109" s="345">
        <v>8</v>
      </c>
      <c r="AD109" s="345"/>
      <c r="AE109" s="345"/>
      <c r="AF109" s="345">
        <v>3</v>
      </c>
      <c r="AG109" s="345">
        <v>3</v>
      </c>
      <c r="AH109" s="345"/>
    </row>
    <row r="110" spans="1:34" ht="14.25" customHeight="1" x14ac:dyDescent="0.25">
      <c r="A110" s="344" t="s">
        <v>132</v>
      </c>
      <c r="B110" s="344" t="s">
        <v>223</v>
      </c>
      <c r="C110" s="344">
        <v>704145</v>
      </c>
      <c r="D110" s="344">
        <v>1</v>
      </c>
      <c r="E110" s="344">
        <v>5</v>
      </c>
      <c r="F110" s="1207"/>
      <c r="G110" s="344">
        <v>4</v>
      </c>
      <c r="H110" s="344">
        <v>36</v>
      </c>
      <c r="I110" s="344">
        <v>34</v>
      </c>
      <c r="J110" s="344">
        <v>70</v>
      </c>
      <c r="K110" s="344">
        <v>1</v>
      </c>
      <c r="L110" s="344">
        <v>7</v>
      </c>
      <c r="M110" s="344">
        <v>9</v>
      </c>
      <c r="N110" s="344">
        <v>16</v>
      </c>
      <c r="O110" s="344">
        <v>1</v>
      </c>
      <c r="P110" s="344">
        <v>12</v>
      </c>
      <c r="Q110" s="344">
        <v>10</v>
      </c>
      <c r="R110" s="344">
        <v>22</v>
      </c>
      <c r="S110" s="344">
        <v>1</v>
      </c>
      <c r="T110" s="344">
        <v>7</v>
      </c>
      <c r="U110" s="344">
        <v>9</v>
      </c>
      <c r="V110" s="344">
        <v>16</v>
      </c>
      <c r="W110" s="344">
        <v>1</v>
      </c>
      <c r="X110" s="344">
        <v>10</v>
      </c>
      <c r="Y110" s="344">
        <v>6</v>
      </c>
      <c r="Z110" s="344">
        <v>16</v>
      </c>
      <c r="AA110" s="345">
        <v>6</v>
      </c>
      <c r="AB110" s="345">
        <v>6</v>
      </c>
      <c r="AC110" s="345">
        <v>12</v>
      </c>
      <c r="AD110" s="345"/>
      <c r="AE110" s="345"/>
      <c r="AF110" s="345">
        <v>5</v>
      </c>
      <c r="AG110" s="345">
        <v>5</v>
      </c>
      <c r="AH110" s="345"/>
    </row>
    <row r="111" spans="1:34" ht="14.25" customHeight="1" x14ac:dyDescent="0.25">
      <c r="A111" s="344" t="s">
        <v>132</v>
      </c>
      <c r="B111" s="344" t="s">
        <v>224</v>
      </c>
      <c r="C111" s="344">
        <v>704155</v>
      </c>
      <c r="D111" s="344">
        <v>1</v>
      </c>
      <c r="E111" s="344">
        <v>9</v>
      </c>
      <c r="F111" s="1207"/>
      <c r="G111" s="344">
        <v>7</v>
      </c>
      <c r="H111" s="344">
        <v>82</v>
      </c>
      <c r="I111" s="344">
        <v>75</v>
      </c>
      <c r="J111" s="344">
        <v>157</v>
      </c>
      <c r="K111" s="344">
        <v>2</v>
      </c>
      <c r="L111" s="344">
        <v>25</v>
      </c>
      <c r="M111" s="344">
        <v>19</v>
      </c>
      <c r="N111" s="344">
        <v>44</v>
      </c>
      <c r="O111" s="344">
        <v>2</v>
      </c>
      <c r="P111" s="344">
        <v>18</v>
      </c>
      <c r="Q111" s="344">
        <v>27</v>
      </c>
      <c r="R111" s="344">
        <v>45</v>
      </c>
      <c r="S111" s="344">
        <v>2</v>
      </c>
      <c r="T111" s="344">
        <v>27</v>
      </c>
      <c r="U111" s="344">
        <v>14</v>
      </c>
      <c r="V111" s="344">
        <v>41</v>
      </c>
      <c r="W111" s="344">
        <v>1</v>
      </c>
      <c r="X111" s="344">
        <v>12</v>
      </c>
      <c r="Y111" s="344">
        <v>15</v>
      </c>
      <c r="Z111" s="344">
        <v>27</v>
      </c>
      <c r="AA111" s="345">
        <v>23</v>
      </c>
      <c r="AB111" s="345">
        <v>20</v>
      </c>
      <c r="AC111" s="345">
        <v>43</v>
      </c>
      <c r="AD111" s="345">
        <v>1</v>
      </c>
      <c r="AE111" s="345">
        <v>1</v>
      </c>
      <c r="AF111" s="345">
        <v>10</v>
      </c>
      <c r="AG111" s="345">
        <v>12</v>
      </c>
      <c r="AH111" s="345"/>
    </row>
    <row r="112" spans="1:34" ht="14.25" customHeight="1" x14ac:dyDescent="0.25">
      <c r="A112" s="344" t="s">
        <v>132</v>
      </c>
      <c r="B112" s="344" t="s">
        <v>225</v>
      </c>
      <c r="C112" s="344">
        <v>704180</v>
      </c>
      <c r="D112" s="344">
        <v>1</v>
      </c>
      <c r="E112" s="344">
        <v>10</v>
      </c>
      <c r="F112" s="1207"/>
      <c r="G112" s="344">
        <v>8</v>
      </c>
      <c r="H112" s="344">
        <v>97</v>
      </c>
      <c r="I112" s="344">
        <v>88</v>
      </c>
      <c r="J112" s="344">
        <v>185</v>
      </c>
      <c r="K112" s="344">
        <v>2</v>
      </c>
      <c r="L112" s="344">
        <v>27</v>
      </c>
      <c r="M112" s="344">
        <v>25</v>
      </c>
      <c r="N112" s="344">
        <v>52</v>
      </c>
      <c r="O112" s="344">
        <v>2</v>
      </c>
      <c r="P112" s="344">
        <v>19</v>
      </c>
      <c r="Q112" s="344">
        <v>28</v>
      </c>
      <c r="R112" s="344">
        <v>47</v>
      </c>
      <c r="S112" s="344">
        <v>2</v>
      </c>
      <c r="T112" s="344">
        <v>25</v>
      </c>
      <c r="U112" s="344">
        <v>12</v>
      </c>
      <c r="V112" s="344">
        <v>37</v>
      </c>
      <c r="W112" s="344">
        <v>2</v>
      </c>
      <c r="X112" s="344">
        <v>26</v>
      </c>
      <c r="Y112" s="344">
        <v>23</v>
      </c>
      <c r="Z112" s="344">
        <v>49</v>
      </c>
      <c r="AA112" s="345">
        <v>28</v>
      </c>
      <c r="AB112" s="345">
        <v>23</v>
      </c>
      <c r="AC112" s="345">
        <v>51</v>
      </c>
      <c r="AD112" s="345">
        <v>1</v>
      </c>
      <c r="AE112" s="345">
        <v>1</v>
      </c>
      <c r="AF112" s="345">
        <v>9</v>
      </c>
      <c r="AG112" s="345">
        <v>11</v>
      </c>
      <c r="AH112" s="345"/>
    </row>
    <row r="113" spans="1:34" ht="14.25" customHeight="1" x14ac:dyDescent="0.25">
      <c r="A113" s="344" t="s">
        <v>132</v>
      </c>
      <c r="B113" s="344" t="s">
        <v>214</v>
      </c>
      <c r="C113" s="344">
        <v>703961</v>
      </c>
      <c r="D113" s="344">
        <v>1</v>
      </c>
      <c r="E113" s="344">
        <v>5</v>
      </c>
      <c r="F113" s="1207"/>
      <c r="G113" s="344">
        <v>4</v>
      </c>
      <c r="H113" s="344">
        <v>27</v>
      </c>
      <c r="I113" s="344">
        <v>25</v>
      </c>
      <c r="J113" s="344">
        <v>52</v>
      </c>
      <c r="K113" s="344">
        <v>1</v>
      </c>
      <c r="L113" s="344">
        <v>6</v>
      </c>
      <c r="M113" s="344">
        <v>6</v>
      </c>
      <c r="N113" s="344">
        <v>12</v>
      </c>
      <c r="O113" s="344">
        <v>1</v>
      </c>
      <c r="P113" s="344">
        <v>8</v>
      </c>
      <c r="Q113" s="344">
        <v>8</v>
      </c>
      <c r="R113" s="344">
        <v>16</v>
      </c>
      <c r="S113" s="344">
        <v>1</v>
      </c>
      <c r="T113" s="344">
        <v>5</v>
      </c>
      <c r="U113" s="344">
        <v>6</v>
      </c>
      <c r="V113" s="344">
        <v>11</v>
      </c>
      <c r="W113" s="344">
        <v>1</v>
      </c>
      <c r="X113" s="344">
        <v>8</v>
      </c>
      <c r="Y113" s="344">
        <v>5</v>
      </c>
      <c r="Z113" s="344">
        <v>13</v>
      </c>
      <c r="AA113" s="345">
        <v>5</v>
      </c>
      <c r="AB113" s="345">
        <v>6</v>
      </c>
      <c r="AC113" s="345">
        <v>11</v>
      </c>
      <c r="AD113" s="345">
        <v>1</v>
      </c>
      <c r="AE113" s="345"/>
      <c r="AF113" s="345">
        <v>5</v>
      </c>
      <c r="AG113" s="345">
        <v>6</v>
      </c>
      <c r="AH113" s="345"/>
    </row>
    <row r="114" spans="1:34" ht="14.25" customHeight="1" x14ac:dyDescent="0.25">
      <c r="A114" s="344" t="s">
        <v>132</v>
      </c>
      <c r="B114" s="344" t="s">
        <v>220</v>
      </c>
      <c r="C114" s="344">
        <v>704126</v>
      </c>
      <c r="D114" s="344">
        <v>1</v>
      </c>
      <c r="E114" s="344">
        <v>6</v>
      </c>
      <c r="F114" s="1207"/>
      <c r="G114" s="344">
        <v>4</v>
      </c>
      <c r="H114" s="344">
        <v>32</v>
      </c>
      <c r="I114" s="344">
        <v>26</v>
      </c>
      <c r="J114" s="344">
        <v>58</v>
      </c>
      <c r="K114" s="344">
        <v>1</v>
      </c>
      <c r="L114" s="344">
        <v>8</v>
      </c>
      <c r="M114" s="344">
        <v>8</v>
      </c>
      <c r="N114" s="344">
        <v>16</v>
      </c>
      <c r="O114" s="344">
        <v>1</v>
      </c>
      <c r="P114" s="344">
        <v>10</v>
      </c>
      <c r="Q114" s="344">
        <v>7</v>
      </c>
      <c r="R114" s="344">
        <v>17</v>
      </c>
      <c r="S114" s="344">
        <v>1</v>
      </c>
      <c r="T114" s="344">
        <v>11</v>
      </c>
      <c r="U114" s="344">
        <v>6</v>
      </c>
      <c r="V114" s="344">
        <v>17</v>
      </c>
      <c r="W114" s="344">
        <v>1</v>
      </c>
      <c r="X114" s="344">
        <v>3</v>
      </c>
      <c r="Y114" s="344">
        <v>5</v>
      </c>
      <c r="Z114" s="344">
        <v>8</v>
      </c>
      <c r="AA114" s="345">
        <v>8</v>
      </c>
      <c r="AB114" s="345">
        <v>9</v>
      </c>
      <c r="AC114" s="345">
        <v>17</v>
      </c>
      <c r="AD114" s="345">
        <v>1</v>
      </c>
      <c r="AE114" s="345"/>
      <c r="AF114" s="345">
        <v>4</v>
      </c>
      <c r="AG114" s="345">
        <v>5</v>
      </c>
      <c r="AH114" s="345">
        <v>1</v>
      </c>
    </row>
    <row r="115" spans="1:34" ht="14.25" customHeight="1" x14ac:dyDescent="0.25">
      <c r="A115" s="344" t="s">
        <v>132</v>
      </c>
      <c r="B115" s="344" t="s">
        <v>221</v>
      </c>
      <c r="C115" s="344">
        <v>704131</v>
      </c>
      <c r="D115" s="344">
        <v>1</v>
      </c>
      <c r="E115" s="344">
        <v>10</v>
      </c>
      <c r="F115" s="1207"/>
      <c r="G115" s="344">
        <v>4</v>
      </c>
      <c r="H115" s="344">
        <v>31</v>
      </c>
      <c r="I115" s="344">
        <v>43</v>
      </c>
      <c r="J115" s="344">
        <v>74</v>
      </c>
      <c r="K115" s="344">
        <v>1</v>
      </c>
      <c r="L115" s="344">
        <v>8</v>
      </c>
      <c r="M115" s="344">
        <v>10</v>
      </c>
      <c r="N115" s="344">
        <v>18</v>
      </c>
      <c r="O115" s="344">
        <v>1</v>
      </c>
      <c r="P115" s="344">
        <v>7</v>
      </c>
      <c r="Q115" s="344">
        <v>14</v>
      </c>
      <c r="R115" s="344">
        <v>21</v>
      </c>
      <c r="S115" s="344">
        <v>1</v>
      </c>
      <c r="T115" s="344">
        <v>10</v>
      </c>
      <c r="U115" s="344">
        <v>10</v>
      </c>
      <c r="V115" s="344">
        <v>20</v>
      </c>
      <c r="W115" s="344">
        <v>1</v>
      </c>
      <c r="X115" s="344">
        <v>6</v>
      </c>
      <c r="Y115" s="344">
        <v>9</v>
      </c>
      <c r="Z115" s="344">
        <v>15</v>
      </c>
      <c r="AA115" s="345">
        <v>8</v>
      </c>
      <c r="AB115" s="345">
        <v>10</v>
      </c>
      <c r="AC115" s="345">
        <v>18</v>
      </c>
      <c r="AD115" s="345">
        <v>1</v>
      </c>
      <c r="AE115" s="345"/>
      <c r="AF115" s="345">
        <v>5</v>
      </c>
      <c r="AG115" s="345">
        <v>6</v>
      </c>
      <c r="AH115" s="345"/>
    </row>
    <row r="116" spans="1:34" ht="14.25" customHeight="1" x14ac:dyDescent="0.25">
      <c r="A116" s="344" t="s">
        <v>132</v>
      </c>
      <c r="B116" s="344" t="s">
        <v>222</v>
      </c>
      <c r="C116" s="344">
        <v>704136</v>
      </c>
      <c r="D116" s="344">
        <v>1</v>
      </c>
      <c r="E116" s="344">
        <v>15</v>
      </c>
      <c r="F116" s="1207"/>
      <c r="G116" s="344">
        <v>6</v>
      </c>
      <c r="H116" s="344">
        <v>64</v>
      </c>
      <c r="I116" s="344">
        <v>52</v>
      </c>
      <c r="J116" s="344">
        <v>116</v>
      </c>
      <c r="K116" s="344">
        <v>2</v>
      </c>
      <c r="L116" s="344">
        <v>24</v>
      </c>
      <c r="M116" s="344">
        <v>14</v>
      </c>
      <c r="N116" s="344">
        <v>38</v>
      </c>
      <c r="O116" s="344">
        <v>1</v>
      </c>
      <c r="P116" s="344">
        <v>9</v>
      </c>
      <c r="Q116" s="344">
        <v>11</v>
      </c>
      <c r="R116" s="344">
        <v>20</v>
      </c>
      <c r="S116" s="344">
        <v>2</v>
      </c>
      <c r="T116" s="344">
        <v>16</v>
      </c>
      <c r="U116" s="344">
        <v>16</v>
      </c>
      <c r="V116" s="344">
        <v>32</v>
      </c>
      <c r="W116" s="344">
        <v>1</v>
      </c>
      <c r="X116" s="344">
        <v>15</v>
      </c>
      <c r="Y116" s="344">
        <v>11</v>
      </c>
      <c r="Z116" s="344">
        <v>26</v>
      </c>
      <c r="AA116" s="345">
        <v>22</v>
      </c>
      <c r="AB116" s="345">
        <v>13</v>
      </c>
      <c r="AC116" s="345">
        <v>35</v>
      </c>
      <c r="AD116" s="345">
        <v>1</v>
      </c>
      <c r="AE116" s="345">
        <v>1</v>
      </c>
      <c r="AF116" s="345">
        <v>10</v>
      </c>
      <c r="AG116" s="345">
        <v>12</v>
      </c>
      <c r="AH116" s="345"/>
    </row>
    <row r="117" spans="1:34" ht="14.25" customHeight="1" x14ac:dyDescent="0.25">
      <c r="A117" s="344" t="s">
        <v>132</v>
      </c>
      <c r="B117" s="344" t="s">
        <v>265</v>
      </c>
      <c r="C117" s="344">
        <v>709438</v>
      </c>
      <c r="D117" s="344">
        <v>1</v>
      </c>
      <c r="E117" s="344">
        <v>9</v>
      </c>
      <c r="F117" s="1207"/>
      <c r="G117" s="344">
        <v>4</v>
      </c>
      <c r="H117" s="344">
        <v>37</v>
      </c>
      <c r="I117" s="344">
        <v>28</v>
      </c>
      <c r="J117" s="344">
        <v>65</v>
      </c>
      <c r="K117" s="344">
        <v>1</v>
      </c>
      <c r="L117" s="344">
        <v>8</v>
      </c>
      <c r="M117" s="344">
        <v>6</v>
      </c>
      <c r="N117" s="344">
        <v>14</v>
      </c>
      <c r="O117" s="344">
        <v>1</v>
      </c>
      <c r="P117" s="344">
        <v>8</v>
      </c>
      <c r="Q117" s="344">
        <v>10</v>
      </c>
      <c r="R117" s="344">
        <v>18</v>
      </c>
      <c r="S117" s="344">
        <v>1</v>
      </c>
      <c r="T117" s="344">
        <v>9</v>
      </c>
      <c r="U117" s="344">
        <v>6</v>
      </c>
      <c r="V117" s="344">
        <v>15</v>
      </c>
      <c r="W117" s="344">
        <v>1</v>
      </c>
      <c r="X117" s="344">
        <v>12</v>
      </c>
      <c r="Y117" s="344">
        <v>6</v>
      </c>
      <c r="Z117" s="344">
        <v>18</v>
      </c>
      <c r="AA117" s="345">
        <v>6</v>
      </c>
      <c r="AB117" s="345">
        <v>6</v>
      </c>
      <c r="AC117" s="345">
        <v>12</v>
      </c>
      <c r="AD117" s="345">
        <v>1</v>
      </c>
      <c r="AE117" s="345"/>
      <c r="AF117" s="345">
        <v>5</v>
      </c>
      <c r="AG117" s="345">
        <v>6</v>
      </c>
      <c r="AH117" s="345"/>
    </row>
    <row r="118" spans="1:34" s="331" customFormat="1" ht="18.75" customHeight="1" x14ac:dyDescent="0.25">
      <c r="A118" s="1325" t="s">
        <v>1013</v>
      </c>
      <c r="B118" s="1325"/>
      <c r="C118" s="1325"/>
      <c r="D118" s="330">
        <f>SUM(D45:D117)</f>
        <v>73</v>
      </c>
      <c r="E118" s="330">
        <f t="shared" ref="E118:AH118" si="1">SUM(E45:E117)</f>
        <v>413</v>
      </c>
      <c r="F118" s="330">
        <f>SUM(D46:D47,D53,D55,D57:D58,D59,D63:D65,D67,D70,D74,D76,D80,D85,D89,D94,D95,D96,D100,D104:D109)</f>
        <v>27</v>
      </c>
      <c r="G118" s="330">
        <f t="shared" si="1"/>
        <v>327</v>
      </c>
      <c r="H118" s="330">
        <f t="shared" si="1"/>
        <v>2347</v>
      </c>
      <c r="I118" s="330">
        <f t="shared" si="1"/>
        <v>2319</v>
      </c>
      <c r="J118" s="330">
        <f t="shared" si="1"/>
        <v>4666</v>
      </c>
      <c r="K118" s="330">
        <f t="shared" si="1"/>
        <v>80</v>
      </c>
      <c r="L118" s="330">
        <f>SUM(L45:L117)</f>
        <v>571</v>
      </c>
      <c r="M118" s="330">
        <f t="shared" si="1"/>
        <v>577</v>
      </c>
      <c r="N118" s="330">
        <f t="shared" si="1"/>
        <v>1148</v>
      </c>
      <c r="O118" s="330">
        <f t="shared" si="1"/>
        <v>85</v>
      </c>
      <c r="P118" s="330">
        <f t="shared" si="1"/>
        <v>601</v>
      </c>
      <c r="Q118" s="330">
        <f t="shared" si="1"/>
        <v>634</v>
      </c>
      <c r="R118" s="330">
        <f t="shared" si="1"/>
        <v>1235</v>
      </c>
      <c r="S118" s="330">
        <f t="shared" si="1"/>
        <v>85</v>
      </c>
      <c r="T118" s="330">
        <f t="shared" si="1"/>
        <v>609</v>
      </c>
      <c r="U118" s="330">
        <f t="shared" si="1"/>
        <v>566</v>
      </c>
      <c r="V118" s="330">
        <f t="shared" si="1"/>
        <v>1175</v>
      </c>
      <c r="W118" s="330">
        <f t="shared" si="1"/>
        <v>77</v>
      </c>
      <c r="X118" s="330">
        <f t="shared" si="1"/>
        <v>566</v>
      </c>
      <c r="Y118" s="330">
        <f t="shared" si="1"/>
        <v>542</v>
      </c>
      <c r="Z118" s="330">
        <f t="shared" si="1"/>
        <v>1108</v>
      </c>
      <c r="AA118" s="330">
        <f t="shared" si="1"/>
        <v>540</v>
      </c>
      <c r="AB118" s="330">
        <f t="shared" si="1"/>
        <v>551</v>
      </c>
      <c r="AC118" s="330">
        <f t="shared" si="1"/>
        <v>1091</v>
      </c>
      <c r="AD118" s="330">
        <f t="shared" si="1"/>
        <v>41</v>
      </c>
      <c r="AE118" s="330">
        <f t="shared" si="1"/>
        <v>30</v>
      </c>
      <c r="AF118" s="330">
        <f t="shared" si="1"/>
        <v>329</v>
      </c>
      <c r="AG118" s="330">
        <f t="shared" si="1"/>
        <v>400</v>
      </c>
      <c r="AH118" s="330">
        <f t="shared" si="1"/>
        <v>12</v>
      </c>
    </row>
    <row r="119" spans="1:34" s="339" customFormat="1" ht="18.75" customHeight="1" x14ac:dyDescent="0.25">
      <c r="A119" s="1338" t="s">
        <v>1014</v>
      </c>
      <c r="B119" s="1338"/>
      <c r="C119" s="1338"/>
      <c r="D119" s="340">
        <f>SUM(D118,D44)</f>
        <v>114</v>
      </c>
      <c r="E119" s="340">
        <f t="shared" ref="E119:AH119" si="2">SUM(E118,E44)</f>
        <v>1234</v>
      </c>
      <c r="F119" s="340">
        <f>SUM(F118)</f>
        <v>27</v>
      </c>
      <c r="G119" s="340">
        <f t="shared" si="2"/>
        <v>870</v>
      </c>
      <c r="H119" s="340">
        <f t="shared" si="2"/>
        <v>10221</v>
      </c>
      <c r="I119" s="340">
        <f t="shared" si="2"/>
        <v>9627</v>
      </c>
      <c r="J119" s="340">
        <f t="shared" si="2"/>
        <v>19848</v>
      </c>
      <c r="K119" s="340">
        <f t="shared" si="2"/>
        <v>217</v>
      </c>
      <c r="L119" s="340">
        <f t="shared" si="2"/>
        <v>2665</v>
      </c>
      <c r="M119" s="340">
        <f t="shared" si="2"/>
        <v>2520</v>
      </c>
      <c r="N119" s="340">
        <f t="shared" si="2"/>
        <v>5185</v>
      </c>
      <c r="O119" s="340">
        <f t="shared" si="2"/>
        <v>231</v>
      </c>
      <c r="P119" s="340">
        <f t="shared" si="2"/>
        <v>2578</v>
      </c>
      <c r="Q119" s="340">
        <f t="shared" si="2"/>
        <v>2554</v>
      </c>
      <c r="R119" s="340">
        <f t="shared" si="2"/>
        <v>5132</v>
      </c>
      <c r="S119" s="340">
        <f t="shared" si="2"/>
        <v>219</v>
      </c>
      <c r="T119" s="340">
        <f t="shared" si="2"/>
        <v>2611</v>
      </c>
      <c r="U119" s="340">
        <f t="shared" si="2"/>
        <v>2310</v>
      </c>
      <c r="V119" s="340">
        <f t="shared" si="2"/>
        <v>4921</v>
      </c>
      <c r="W119" s="340">
        <f t="shared" si="2"/>
        <v>203</v>
      </c>
      <c r="X119" s="340">
        <f t="shared" si="2"/>
        <v>2367</v>
      </c>
      <c r="Y119" s="340">
        <f t="shared" si="2"/>
        <v>2243</v>
      </c>
      <c r="Z119" s="340">
        <f t="shared" si="2"/>
        <v>4610</v>
      </c>
      <c r="AA119" s="340">
        <f t="shared" si="2"/>
        <v>2441</v>
      </c>
      <c r="AB119" s="340">
        <f t="shared" si="2"/>
        <v>2377</v>
      </c>
      <c r="AC119" s="340">
        <f t="shared" si="2"/>
        <v>4818</v>
      </c>
      <c r="AD119" s="340">
        <f t="shared" si="2"/>
        <v>78</v>
      </c>
      <c r="AE119" s="340">
        <f t="shared" si="2"/>
        <v>74</v>
      </c>
      <c r="AF119" s="340">
        <f t="shared" si="2"/>
        <v>996</v>
      </c>
      <c r="AG119" s="340">
        <f t="shared" si="2"/>
        <v>1148</v>
      </c>
      <c r="AH119" s="340">
        <f t="shared" si="2"/>
        <v>109</v>
      </c>
    </row>
    <row r="120" spans="1:34" ht="14.25" customHeight="1" x14ac:dyDescent="0.25">
      <c r="A120" s="342" t="s">
        <v>1</v>
      </c>
      <c r="B120" s="342" t="s">
        <v>19</v>
      </c>
      <c r="C120" s="342">
        <v>726182</v>
      </c>
      <c r="D120" s="342">
        <v>1</v>
      </c>
      <c r="E120" s="342">
        <v>11</v>
      </c>
      <c r="F120" s="1206"/>
      <c r="G120" s="342">
        <v>9</v>
      </c>
      <c r="H120" s="342">
        <v>114</v>
      </c>
      <c r="I120" s="342">
        <v>102</v>
      </c>
      <c r="J120" s="342">
        <v>216</v>
      </c>
      <c r="K120" s="342">
        <v>2</v>
      </c>
      <c r="L120" s="342">
        <v>29</v>
      </c>
      <c r="M120" s="342">
        <v>22</v>
      </c>
      <c r="N120" s="342">
        <v>51</v>
      </c>
      <c r="O120" s="342">
        <v>2</v>
      </c>
      <c r="P120" s="342">
        <v>30</v>
      </c>
      <c r="Q120" s="342">
        <v>20</v>
      </c>
      <c r="R120" s="342">
        <v>50</v>
      </c>
      <c r="S120" s="342">
        <v>3</v>
      </c>
      <c r="T120" s="342">
        <v>25</v>
      </c>
      <c r="U120" s="342">
        <v>36</v>
      </c>
      <c r="V120" s="342">
        <v>61</v>
      </c>
      <c r="W120" s="342">
        <v>2</v>
      </c>
      <c r="X120" s="342">
        <v>30</v>
      </c>
      <c r="Y120" s="342">
        <v>24</v>
      </c>
      <c r="Z120" s="342">
        <v>54</v>
      </c>
      <c r="AA120" s="343">
        <v>27</v>
      </c>
      <c r="AB120" s="343">
        <v>23</v>
      </c>
      <c r="AC120" s="343">
        <v>50</v>
      </c>
      <c r="AD120" s="343">
        <v>1</v>
      </c>
      <c r="AE120" s="343">
        <v>1</v>
      </c>
      <c r="AF120" s="343">
        <v>8</v>
      </c>
      <c r="AG120" s="343">
        <v>10</v>
      </c>
      <c r="AH120" s="343">
        <v>2</v>
      </c>
    </row>
    <row r="121" spans="1:34" s="332" customFormat="1" ht="15" customHeight="1" x14ac:dyDescent="0.25">
      <c r="A121" s="1337" t="s">
        <v>464</v>
      </c>
      <c r="B121" s="1337"/>
      <c r="C121" s="1337"/>
      <c r="D121" s="329">
        <f>SUM(D120)</f>
        <v>1</v>
      </c>
      <c r="E121" s="329">
        <f t="shared" ref="E121:AH121" si="3">SUM(E120)</f>
        <v>11</v>
      </c>
      <c r="F121" s="329"/>
      <c r="G121" s="329">
        <f t="shared" si="3"/>
        <v>9</v>
      </c>
      <c r="H121" s="329">
        <f t="shared" si="3"/>
        <v>114</v>
      </c>
      <c r="I121" s="329">
        <f t="shared" si="3"/>
        <v>102</v>
      </c>
      <c r="J121" s="329">
        <f t="shared" si="3"/>
        <v>216</v>
      </c>
      <c r="K121" s="329">
        <f t="shared" si="3"/>
        <v>2</v>
      </c>
      <c r="L121" s="329">
        <f t="shared" si="3"/>
        <v>29</v>
      </c>
      <c r="M121" s="329">
        <f t="shared" si="3"/>
        <v>22</v>
      </c>
      <c r="N121" s="329">
        <f t="shared" si="3"/>
        <v>51</v>
      </c>
      <c r="O121" s="329">
        <f t="shared" si="3"/>
        <v>2</v>
      </c>
      <c r="P121" s="329">
        <f t="shared" si="3"/>
        <v>30</v>
      </c>
      <c r="Q121" s="329">
        <f t="shared" si="3"/>
        <v>20</v>
      </c>
      <c r="R121" s="329">
        <f t="shared" si="3"/>
        <v>50</v>
      </c>
      <c r="S121" s="329">
        <f t="shared" si="3"/>
        <v>3</v>
      </c>
      <c r="T121" s="329">
        <f t="shared" si="3"/>
        <v>25</v>
      </c>
      <c r="U121" s="329">
        <f t="shared" si="3"/>
        <v>36</v>
      </c>
      <c r="V121" s="329">
        <f t="shared" si="3"/>
        <v>61</v>
      </c>
      <c r="W121" s="329">
        <f t="shared" si="3"/>
        <v>2</v>
      </c>
      <c r="X121" s="329">
        <f t="shared" si="3"/>
        <v>30</v>
      </c>
      <c r="Y121" s="329">
        <f t="shared" si="3"/>
        <v>24</v>
      </c>
      <c r="Z121" s="329">
        <f t="shared" si="3"/>
        <v>54</v>
      </c>
      <c r="AA121" s="329">
        <f t="shared" si="3"/>
        <v>27</v>
      </c>
      <c r="AB121" s="329">
        <f t="shared" si="3"/>
        <v>23</v>
      </c>
      <c r="AC121" s="329">
        <f t="shared" si="3"/>
        <v>50</v>
      </c>
      <c r="AD121" s="329">
        <f t="shared" si="3"/>
        <v>1</v>
      </c>
      <c r="AE121" s="329">
        <f t="shared" si="3"/>
        <v>1</v>
      </c>
      <c r="AF121" s="329">
        <f t="shared" si="3"/>
        <v>8</v>
      </c>
      <c r="AG121" s="329">
        <f t="shared" si="3"/>
        <v>10</v>
      </c>
      <c r="AH121" s="329">
        <f t="shared" si="3"/>
        <v>2</v>
      </c>
    </row>
    <row r="122" spans="1:34" ht="14.25" customHeight="1" x14ac:dyDescent="0.25">
      <c r="A122" s="344" t="s">
        <v>1</v>
      </c>
      <c r="B122" s="344" t="s">
        <v>13</v>
      </c>
      <c r="C122" s="344">
        <v>720546</v>
      </c>
      <c r="D122" s="344">
        <v>1</v>
      </c>
      <c r="E122" s="344"/>
      <c r="F122" s="1207"/>
      <c r="G122" s="344">
        <v>4</v>
      </c>
      <c r="H122" s="344">
        <v>33</v>
      </c>
      <c r="I122" s="344">
        <v>43</v>
      </c>
      <c r="J122" s="344">
        <v>76</v>
      </c>
      <c r="K122" s="344">
        <v>1</v>
      </c>
      <c r="L122" s="344">
        <v>5</v>
      </c>
      <c r="M122" s="344">
        <v>9</v>
      </c>
      <c r="N122" s="344">
        <v>14</v>
      </c>
      <c r="O122" s="344">
        <v>1</v>
      </c>
      <c r="P122" s="344">
        <v>7</v>
      </c>
      <c r="Q122" s="344">
        <v>8</v>
      </c>
      <c r="R122" s="344">
        <v>15</v>
      </c>
      <c r="S122" s="344">
        <v>1</v>
      </c>
      <c r="T122" s="344">
        <v>8</v>
      </c>
      <c r="U122" s="344">
        <v>14</v>
      </c>
      <c r="V122" s="344">
        <v>22</v>
      </c>
      <c r="W122" s="344">
        <v>1</v>
      </c>
      <c r="X122" s="344">
        <v>13</v>
      </c>
      <c r="Y122" s="344">
        <v>12</v>
      </c>
      <c r="Z122" s="344">
        <v>25</v>
      </c>
      <c r="AA122" s="345">
        <v>3</v>
      </c>
      <c r="AB122" s="345">
        <v>9</v>
      </c>
      <c r="AC122" s="345">
        <v>12</v>
      </c>
      <c r="AD122" s="345">
        <v>1</v>
      </c>
      <c r="AE122" s="345">
        <v>1</v>
      </c>
      <c r="AF122" s="345">
        <v>5</v>
      </c>
      <c r="AG122" s="345">
        <v>7</v>
      </c>
      <c r="AH122" s="345"/>
    </row>
    <row r="123" spans="1:34" ht="14.25" customHeight="1" x14ac:dyDescent="0.25">
      <c r="A123" s="344" t="s">
        <v>1</v>
      </c>
      <c r="B123" s="344" t="s">
        <v>18</v>
      </c>
      <c r="C123" s="344">
        <v>721014</v>
      </c>
      <c r="D123" s="344">
        <v>1</v>
      </c>
      <c r="E123" s="344"/>
      <c r="F123" s="1207"/>
      <c r="G123" s="344">
        <v>4</v>
      </c>
      <c r="H123" s="344">
        <v>26</v>
      </c>
      <c r="I123" s="344">
        <v>28</v>
      </c>
      <c r="J123" s="344">
        <v>54</v>
      </c>
      <c r="K123" s="344">
        <v>1</v>
      </c>
      <c r="L123" s="344">
        <v>7</v>
      </c>
      <c r="M123" s="344">
        <v>9</v>
      </c>
      <c r="N123" s="344">
        <v>16</v>
      </c>
      <c r="O123" s="344">
        <v>1</v>
      </c>
      <c r="P123" s="344">
        <v>4</v>
      </c>
      <c r="Q123" s="344">
        <v>8</v>
      </c>
      <c r="R123" s="344">
        <v>12</v>
      </c>
      <c r="S123" s="344">
        <v>1</v>
      </c>
      <c r="T123" s="344">
        <v>5</v>
      </c>
      <c r="U123" s="344">
        <v>4</v>
      </c>
      <c r="V123" s="344">
        <v>9</v>
      </c>
      <c r="W123" s="344">
        <v>1</v>
      </c>
      <c r="X123" s="344">
        <v>10</v>
      </c>
      <c r="Y123" s="344">
        <v>7</v>
      </c>
      <c r="Z123" s="344">
        <v>17</v>
      </c>
      <c r="AA123" s="345">
        <v>6</v>
      </c>
      <c r="AB123" s="345">
        <v>7</v>
      </c>
      <c r="AC123" s="345">
        <v>13</v>
      </c>
      <c r="AD123" s="345"/>
      <c r="AE123" s="345"/>
      <c r="AF123" s="345">
        <v>4</v>
      </c>
      <c r="AG123" s="345">
        <v>4</v>
      </c>
      <c r="AH123" s="345"/>
    </row>
    <row r="124" spans="1:34" s="331" customFormat="1" ht="15" customHeight="1" x14ac:dyDescent="0.25">
      <c r="A124" s="1325" t="s">
        <v>465</v>
      </c>
      <c r="B124" s="1325"/>
      <c r="C124" s="1325"/>
      <c r="D124" s="330">
        <f>SUM(D122:D123)</f>
        <v>2</v>
      </c>
      <c r="E124" s="330"/>
      <c r="F124" s="330"/>
      <c r="G124" s="330">
        <f t="shared" ref="G124:AG124" si="4">SUM(G122:G123)</f>
        <v>8</v>
      </c>
      <c r="H124" s="330">
        <f t="shared" si="4"/>
        <v>59</v>
      </c>
      <c r="I124" s="330">
        <f t="shared" si="4"/>
        <v>71</v>
      </c>
      <c r="J124" s="330">
        <f t="shared" si="4"/>
        <v>130</v>
      </c>
      <c r="K124" s="330">
        <f t="shared" si="4"/>
        <v>2</v>
      </c>
      <c r="L124" s="330">
        <f t="shared" si="4"/>
        <v>12</v>
      </c>
      <c r="M124" s="330">
        <f t="shared" si="4"/>
        <v>18</v>
      </c>
      <c r="N124" s="330">
        <f t="shared" si="4"/>
        <v>30</v>
      </c>
      <c r="O124" s="330">
        <f t="shared" si="4"/>
        <v>2</v>
      </c>
      <c r="P124" s="330">
        <f t="shared" si="4"/>
        <v>11</v>
      </c>
      <c r="Q124" s="330">
        <f t="shared" si="4"/>
        <v>16</v>
      </c>
      <c r="R124" s="330">
        <f t="shared" si="4"/>
        <v>27</v>
      </c>
      <c r="S124" s="330">
        <f t="shared" si="4"/>
        <v>2</v>
      </c>
      <c r="T124" s="330">
        <f t="shared" si="4"/>
        <v>13</v>
      </c>
      <c r="U124" s="330">
        <f t="shared" si="4"/>
        <v>18</v>
      </c>
      <c r="V124" s="330">
        <f t="shared" si="4"/>
        <v>31</v>
      </c>
      <c r="W124" s="330">
        <f t="shared" si="4"/>
        <v>2</v>
      </c>
      <c r="X124" s="330">
        <f t="shared" si="4"/>
        <v>23</v>
      </c>
      <c r="Y124" s="330">
        <f t="shared" si="4"/>
        <v>19</v>
      </c>
      <c r="Z124" s="330">
        <f t="shared" si="4"/>
        <v>42</v>
      </c>
      <c r="AA124" s="330">
        <f t="shared" si="4"/>
        <v>9</v>
      </c>
      <c r="AB124" s="330">
        <f t="shared" si="4"/>
        <v>16</v>
      </c>
      <c r="AC124" s="330">
        <f t="shared" si="4"/>
        <v>25</v>
      </c>
      <c r="AD124" s="330">
        <f t="shared" si="4"/>
        <v>1</v>
      </c>
      <c r="AE124" s="330">
        <f t="shared" si="4"/>
        <v>1</v>
      </c>
      <c r="AF124" s="330">
        <f t="shared" si="4"/>
        <v>9</v>
      </c>
      <c r="AG124" s="330">
        <f t="shared" si="4"/>
        <v>11</v>
      </c>
      <c r="AH124" s="330"/>
    </row>
    <row r="125" spans="1:34" s="339" customFormat="1" ht="17.25" customHeight="1" x14ac:dyDescent="0.25">
      <c r="A125" s="1338" t="s">
        <v>466</v>
      </c>
      <c r="B125" s="1338"/>
      <c r="C125" s="1338"/>
      <c r="D125" s="340">
        <f>SUM(D124,D121)</f>
        <v>3</v>
      </c>
      <c r="E125" s="340">
        <f t="shared" ref="E125:AH125" si="5">SUM(E124,E121)</f>
        <v>11</v>
      </c>
      <c r="F125" s="340"/>
      <c r="G125" s="340">
        <f t="shared" si="5"/>
        <v>17</v>
      </c>
      <c r="H125" s="340">
        <f t="shared" si="5"/>
        <v>173</v>
      </c>
      <c r="I125" s="340">
        <f t="shared" si="5"/>
        <v>173</v>
      </c>
      <c r="J125" s="340">
        <f t="shared" si="5"/>
        <v>346</v>
      </c>
      <c r="K125" s="340">
        <f t="shared" si="5"/>
        <v>4</v>
      </c>
      <c r="L125" s="340">
        <f t="shared" si="5"/>
        <v>41</v>
      </c>
      <c r="M125" s="340">
        <f t="shared" si="5"/>
        <v>40</v>
      </c>
      <c r="N125" s="340">
        <f t="shared" si="5"/>
        <v>81</v>
      </c>
      <c r="O125" s="340">
        <f t="shared" si="5"/>
        <v>4</v>
      </c>
      <c r="P125" s="340">
        <f t="shared" si="5"/>
        <v>41</v>
      </c>
      <c r="Q125" s="340">
        <f t="shared" si="5"/>
        <v>36</v>
      </c>
      <c r="R125" s="340">
        <f t="shared" si="5"/>
        <v>77</v>
      </c>
      <c r="S125" s="340">
        <f t="shared" si="5"/>
        <v>5</v>
      </c>
      <c r="T125" s="340">
        <f t="shared" si="5"/>
        <v>38</v>
      </c>
      <c r="U125" s="340">
        <f t="shared" si="5"/>
        <v>54</v>
      </c>
      <c r="V125" s="340">
        <f t="shared" si="5"/>
        <v>92</v>
      </c>
      <c r="W125" s="340">
        <f t="shared" si="5"/>
        <v>4</v>
      </c>
      <c r="X125" s="340">
        <f t="shared" si="5"/>
        <v>53</v>
      </c>
      <c r="Y125" s="340">
        <f t="shared" si="5"/>
        <v>43</v>
      </c>
      <c r="Z125" s="340">
        <f t="shared" si="5"/>
        <v>96</v>
      </c>
      <c r="AA125" s="340">
        <f t="shared" si="5"/>
        <v>36</v>
      </c>
      <c r="AB125" s="340">
        <f t="shared" si="5"/>
        <v>39</v>
      </c>
      <c r="AC125" s="340">
        <f t="shared" si="5"/>
        <v>75</v>
      </c>
      <c r="AD125" s="340">
        <f t="shared" si="5"/>
        <v>2</v>
      </c>
      <c r="AE125" s="340">
        <f t="shared" si="5"/>
        <v>2</v>
      </c>
      <c r="AF125" s="340">
        <f t="shared" si="5"/>
        <v>17</v>
      </c>
      <c r="AG125" s="340">
        <f t="shared" si="5"/>
        <v>21</v>
      </c>
      <c r="AH125" s="340">
        <f t="shared" si="5"/>
        <v>2</v>
      </c>
    </row>
    <row r="126" spans="1:34" s="212" customFormat="1" ht="14.25" customHeight="1" x14ac:dyDescent="0.25">
      <c r="A126" s="342" t="s">
        <v>23</v>
      </c>
      <c r="B126" s="342" t="s">
        <v>29</v>
      </c>
      <c r="C126" s="342">
        <v>725728</v>
      </c>
      <c r="D126" s="342">
        <v>1</v>
      </c>
      <c r="E126" s="342">
        <v>2</v>
      </c>
      <c r="F126" s="1206" t="s">
        <v>446</v>
      </c>
      <c r="G126" s="342">
        <v>4</v>
      </c>
      <c r="H126" s="342">
        <v>14</v>
      </c>
      <c r="I126" s="342">
        <v>7</v>
      </c>
      <c r="J126" s="342">
        <v>21</v>
      </c>
      <c r="K126" s="342">
        <v>1</v>
      </c>
      <c r="L126" s="342">
        <v>5</v>
      </c>
      <c r="M126" s="342">
        <v>4</v>
      </c>
      <c r="N126" s="342">
        <v>9</v>
      </c>
      <c r="O126" s="342">
        <v>1</v>
      </c>
      <c r="P126" s="342">
        <v>3</v>
      </c>
      <c r="Q126" s="342">
        <v>0</v>
      </c>
      <c r="R126" s="342">
        <v>3</v>
      </c>
      <c r="S126" s="342">
        <v>1</v>
      </c>
      <c r="T126" s="342">
        <v>2</v>
      </c>
      <c r="U126" s="342">
        <v>0</v>
      </c>
      <c r="V126" s="342">
        <v>2</v>
      </c>
      <c r="W126" s="342">
        <v>1</v>
      </c>
      <c r="X126" s="342">
        <v>4</v>
      </c>
      <c r="Y126" s="342">
        <v>3</v>
      </c>
      <c r="Z126" s="342">
        <v>7</v>
      </c>
      <c r="AA126" s="343">
        <v>5</v>
      </c>
      <c r="AB126" s="343">
        <v>4</v>
      </c>
      <c r="AC126" s="343">
        <v>9</v>
      </c>
      <c r="AD126" s="343"/>
      <c r="AE126" s="343"/>
      <c r="AF126" s="343">
        <v>1</v>
      </c>
      <c r="AG126" s="343">
        <v>1</v>
      </c>
      <c r="AH126" s="343"/>
    </row>
    <row r="127" spans="1:34" s="212" customFormat="1" ht="14.25" customHeight="1" x14ac:dyDescent="0.25">
      <c r="A127" s="342" t="s">
        <v>23</v>
      </c>
      <c r="B127" s="342" t="s">
        <v>30</v>
      </c>
      <c r="C127" s="342">
        <v>725733</v>
      </c>
      <c r="D127" s="342">
        <v>1</v>
      </c>
      <c r="E127" s="342">
        <v>2</v>
      </c>
      <c r="F127" s="1206" t="s">
        <v>446</v>
      </c>
      <c r="G127" s="342">
        <v>4</v>
      </c>
      <c r="H127" s="342">
        <v>12</v>
      </c>
      <c r="I127" s="342">
        <v>21</v>
      </c>
      <c r="J127" s="342">
        <v>33</v>
      </c>
      <c r="K127" s="342">
        <v>1</v>
      </c>
      <c r="L127" s="342">
        <v>2</v>
      </c>
      <c r="M127" s="342">
        <v>5</v>
      </c>
      <c r="N127" s="342">
        <v>7</v>
      </c>
      <c r="O127" s="342">
        <v>1</v>
      </c>
      <c r="P127" s="342">
        <v>3</v>
      </c>
      <c r="Q127" s="342">
        <v>5</v>
      </c>
      <c r="R127" s="342">
        <v>8</v>
      </c>
      <c r="S127" s="342">
        <v>1</v>
      </c>
      <c r="T127" s="342">
        <v>6</v>
      </c>
      <c r="U127" s="342">
        <v>5</v>
      </c>
      <c r="V127" s="342">
        <v>11</v>
      </c>
      <c r="W127" s="342">
        <v>1</v>
      </c>
      <c r="X127" s="342">
        <v>1</v>
      </c>
      <c r="Y127" s="342">
        <v>6</v>
      </c>
      <c r="Z127" s="342">
        <v>7</v>
      </c>
      <c r="AA127" s="343">
        <v>2</v>
      </c>
      <c r="AB127" s="343">
        <v>5</v>
      </c>
      <c r="AC127" s="343">
        <v>7</v>
      </c>
      <c r="AD127" s="343"/>
      <c r="AE127" s="343"/>
      <c r="AF127" s="343">
        <v>1</v>
      </c>
      <c r="AG127" s="343">
        <v>1</v>
      </c>
      <c r="AH127" s="343"/>
    </row>
    <row r="128" spans="1:34" ht="14.25" customHeight="1" x14ac:dyDescent="0.25">
      <c r="A128" s="342" t="s">
        <v>23</v>
      </c>
      <c r="B128" s="342" t="s">
        <v>59</v>
      </c>
      <c r="C128" s="342">
        <v>726026</v>
      </c>
      <c r="D128" s="342">
        <v>1</v>
      </c>
      <c r="E128" s="342"/>
      <c r="F128" s="1206"/>
      <c r="G128" s="342">
        <v>10</v>
      </c>
      <c r="H128" s="342">
        <v>134</v>
      </c>
      <c r="I128" s="342">
        <v>121</v>
      </c>
      <c r="J128" s="342">
        <v>255</v>
      </c>
      <c r="K128" s="342">
        <v>3</v>
      </c>
      <c r="L128" s="342">
        <v>27</v>
      </c>
      <c r="M128" s="342">
        <v>38</v>
      </c>
      <c r="N128" s="342">
        <v>65</v>
      </c>
      <c r="O128" s="342">
        <v>3</v>
      </c>
      <c r="P128" s="342">
        <v>43</v>
      </c>
      <c r="Q128" s="342">
        <v>37</v>
      </c>
      <c r="R128" s="342">
        <v>80</v>
      </c>
      <c r="S128" s="342">
        <v>2</v>
      </c>
      <c r="T128" s="342">
        <v>35</v>
      </c>
      <c r="U128" s="342">
        <v>19</v>
      </c>
      <c r="V128" s="342">
        <v>54</v>
      </c>
      <c r="W128" s="342">
        <v>2</v>
      </c>
      <c r="X128" s="342">
        <v>29</v>
      </c>
      <c r="Y128" s="342">
        <v>27</v>
      </c>
      <c r="Z128" s="342">
        <v>56</v>
      </c>
      <c r="AA128" s="343">
        <v>27</v>
      </c>
      <c r="AB128" s="343">
        <v>36</v>
      </c>
      <c r="AC128" s="343">
        <v>63</v>
      </c>
      <c r="AD128" s="343">
        <v>1</v>
      </c>
      <c r="AE128" s="343">
        <v>1</v>
      </c>
      <c r="AF128" s="343">
        <v>10</v>
      </c>
      <c r="AG128" s="343">
        <v>12</v>
      </c>
      <c r="AH128" s="343">
        <v>3</v>
      </c>
    </row>
    <row r="129" spans="1:34" ht="14.25" customHeight="1" x14ac:dyDescent="0.25">
      <c r="A129" s="342" t="s">
        <v>23</v>
      </c>
      <c r="B129" s="342" t="s">
        <v>31</v>
      </c>
      <c r="C129" s="342">
        <v>725740</v>
      </c>
      <c r="D129" s="342">
        <v>1</v>
      </c>
      <c r="E129" s="342">
        <v>2</v>
      </c>
      <c r="F129" s="1206" t="s">
        <v>446</v>
      </c>
      <c r="G129" s="342">
        <v>4</v>
      </c>
      <c r="H129" s="342">
        <v>10</v>
      </c>
      <c r="I129" s="342">
        <v>5</v>
      </c>
      <c r="J129" s="342">
        <v>15</v>
      </c>
      <c r="K129" s="342">
        <v>1</v>
      </c>
      <c r="L129" s="342">
        <v>2</v>
      </c>
      <c r="M129" s="342">
        <v>3</v>
      </c>
      <c r="N129" s="342">
        <v>5</v>
      </c>
      <c r="O129" s="342">
        <v>1</v>
      </c>
      <c r="P129" s="342">
        <v>5</v>
      </c>
      <c r="Q129" s="342">
        <v>1</v>
      </c>
      <c r="R129" s="342">
        <v>6</v>
      </c>
      <c r="S129" s="342">
        <v>1</v>
      </c>
      <c r="T129" s="342">
        <v>0</v>
      </c>
      <c r="U129" s="342">
        <v>1</v>
      </c>
      <c r="V129" s="342">
        <v>1</v>
      </c>
      <c r="W129" s="342">
        <v>1</v>
      </c>
      <c r="X129" s="342">
        <v>3</v>
      </c>
      <c r="Y129" s="342">
        <v>0</v>
      </c>
      <c r="Z129" s="342">
        <v>3</v>
      </c>
      <c r="AA129" s="343">
        <v>2</v>
      </c>
      <c r="AB129" s="343">
        <v>3</v>
      </c>
      <c r="AC129" s="343">
        <v>5</v>
      </c>
      <c r="AD129" s="343"/>
      <c r="AE129" s="343"/>
      <c r="AF129" s="343">
        <v>1</v>
      </c>
      <c r="AG129" s="343">
        <v>1</v>
      </c>
      <c r="AH129" s="343"/>
    </row>
    <row r="130" spans="1:34" ht="14.25" customHeight="1" x14ac:dyDescent="0.25">
      <c r="A130" s="342" t="s">
        <v>23</v>
      </c>
      <c r="B130" s="342" t="s">
        <v>58</v>
      </c>
      <c r="C130" s="342">
        <v>726020</v>
      </c>
      <c r="D130" s="342">
        <v>1</v>
      </c>
      <c r="E130" s="342"/>
      <c r="F130" s="1206"/>
      <c r="G130" s="342">
        <v>4</v>
      </c>
      <c r="H130" s="342">
        <v>35</v>
      </c>
      <c r="I130" s="342">
        <v>27</v>
      </c>
      <c r="J130" s="342">
        <v>62</v>
      </c>
      <c r="K130" s="342">
        <v>1</v>
      </c>
      <c r="L130" s="342">
        <v>6</v>
      </c>
      <c r="M130" s="342">
        <v>4</v>
      </c>
      <c r="N130" s="342">
        <v>10</v>
      </c>
      <c r="O130" s="342">
        <v>1</v>
      </c>
      <c r="P130" s="342">
        <v>11</v>
      </c>
      <c r="Q130" s="342">
        <v>10</v>
      </c>
      <c r="R130" s="342">
        <v>21</v>
      </c>
      <c r="S130" s="342">
        <v>1</v>
      </c>
      <c r="T130" s="342">
        <v>8</v>
      </c>
      <c r="U130" s="342">
        <v>9</v>
      </c>
      <c r="V130" s="342">
        <v>17</v>
      </c>
      <c r="W130" s="342">
        <v>1</v>
      </c>
      <c r="X130" s="342">
        <v>10</v>
      </c>
      <c r="Y130" s="342">
        <v>4</v>
      </c>
      <c r="Z130" s="342">
        <v>14</v>
      </c>
      <c r="AA130" s="343">
        <v>6</v>
      </c>
      <c r="AB130" s="343">
        <v>4</v>
      </c>
      <c r="AC130" s="343">
        <v>10</v>
      </c>
      <c r="AD130" s="343">
        <v>1</v>
      </c>
      <c r="AE130" s="343"/>
      <c r="AF130" s="343">
        <v>3</v>
      </c>
      <c r="AG130" s="343">
        <v>4</v>
      </c>
      <c r="AH130" s="343"/>
    </row>
    <row r="131" spans="1:34" ht="14.25" customHeight="1" x14ac:dyDescent="0.25">
      <c r="A131" s="342" t="s">
        <v>23</v>
      </c>
      <c r="B131" s="342" t="s">
        <v>63</v>
      </c>
      <c r="C131" s="342">
        <v>745110</v>
      </c>
      <c r="D131" s="342">
        <v>1</v>
      </c>
      <c r="E131" s="342">
        <v>4</v>
      </c>
      <c r="F131" s="1206" t="s">
        <v>446</v>
      </c>
      <c r="G131" s="342">
        <v>4</v>
      </c>
      <c r="H131" s="342">
        <v>18</v>
      </c>
      <c r="I131" s="342">
        <v>26</v>
      </c>
      <c r="J131" s="342">
        <v>44</v>
      </c>
      <c r="K131" s="342">
        <v>1</v>
      </c>
      <c r="L131" s="342">
        <v>5</v>
      </c>
      <c r="M131" s="342">
        <v>7</v>
      </c>
      <c r="N131" s="342">
        <v>12</v>
      </c>
      <c r="O131" s="342">
        <v>1</v>
      </c>
      <c r="P131" s="342">
        <v>4</v>
      </c>
      <c r="Q131" s="342">
        <v>8</v>
      </c>
      <c r="R131" s="342">
        <v>12</v>
      </c>
      <c r="S131" s="342">
        <v>1</v>
      </c>
      <c r="T131" s="342">
        <v>6</v>
      </c>
      <c r="U131" s="342">
        <v>3</v>
      </c>
      <c r="V131" s="342">
        <v>9</v>
      </c>
      <c r="W131" s="342">
        <v>1</v>
      </c>
      <c r="X131" s="342">
        <v>3</v>
      </c>
      <c r="Y131" s="342">
        <v>8</v>
      </c>
      <c r="Z131" s="342">
        <v>11</v>
      </c>
      <c r="AA131" s="343">
        <v>4</v>
      </c>
      <c r="AB131" s="343">
        <v>7</v>
      </c>
      <c r="AC131" s="343">
        <v>11</v>
      </c>
      <c r="AD131" s="343">
        <v>1</v>
      </c>
      <c r="AE131" s="343"/>
      <c r="AF131" s="343">
        <v>4</v>
      </c>
      <c r="AG131" s="343">
        <v>5</v>
      </c>
      <c r="AH131" s="343"/>
    </row>
    <row r="132" spans="1:34" ht="14.25" customHeight="1" x14ac:dyDescent="0.25">
      <c r="A132" s="342" t="s">
        <v>23</v>
      </c>
      <c r="B132" s="342" t="s">
        <v>60</v>
      </c>
      <c r="C132" s="342">
        <v>726029</v>
      </c>
      <c r="D132" s="342">
        <v>1</v>
      </c>
      <c r="E132" s="342">
        <v>15</v>
      </c>
      <c r="F132" s="1206"/>
      <c r="G132" s="342">
        <v>8</v>
      </c>
      <c r="H132" s="342">
        <v>81</v>
      </c>
      <c r="I132" s="342">
        <v>83</v>
      </c>
      <c r="J132" s="342">
        <v>164</v>
      </c>
      <c r="K132" s="342">
        <v>2</v>
      </c>
      <c r="L132" s="342">
        <v>27</v>
      </c>
      <c r="M132" s="342">
        <v>23</v>
      </c>
      <c r="N132" s="342">
        <v>50</v>
      </c>
      <c r="O132" s="342">
        <v>2</v>
      </c>
      <c r="P132" s="342">
        <v>20</v>
      </c>
      <c r="Q132" s="342">
        <v>17</v>
      </c>
      <c r="R132" s="342">
        <v>37</v>
      </c>
      <c r="S132" s="342">
        <v>2</v>
      </c>
      <c r="T132" s="342">
        <v>19</v>
      </c>
      <c r="U132" s="342">
        <v>21</v>
      </c>
      <c r="V132" s="342">
        <v>40</v>
      </c>
      <c r="W132" s="342">
        <v>2</v>
      </c>
      <c r="X132" s="342">
        <v>15</v>
      </c>
      <c r="Y132" s="342">
        <v>22</v>
      </c>
      <c r="Z132" s="342">
        <v>37</v>
      </c>
      <c r="AA132" s="343">
        <v>27</v>
      </c>
      <c r="AB132" s="343">
        <v>21</v>
      </c>
      <c r="AC132" s="343">
        <v>48</v>
      </c>
      <c r="AD132" s="343">
        <v>1</v>
      </c>
      <c r="AE132" s="343">
        <v>1</v>
      </c>
      <c r="AF132" s="343">
        <v>7</v>
      </c>
      <c r="AG132" s="343">
        <v>9</v>
      </c>
      <c r="AH132" s="343"/>
    </row>
    <row r="133" spans="1:34" ht="14.25" customHeight="1" x14ac:dyDescent="0.25">
      <c r="A133" s="342" t="s">
        <v>23</v>
      </c>
      <c r="B133" s="342" t="s">
        <v>32</v>
      </c>
      <c r="C133" s="342">
        <v>725754</v>
      </c>
      <c r="D133" s="342">
        <v>1</v>
      </c>
      <c r="E133" s="342">
        <v>2</v>
      </c>
      <c r="F133" s="1206" t="s">
        <v>446</v>
      </c>
      <c r="G133" s="342">
        <v>4</v>
      </c>
      <c r="H133" s="342">
        <v>16</v>
      </c>
      <c r="I133" s="342">
        <v>15</v>
      </c>
      <c r="J133" s="342">
        <v>31</v>
      </c>
      <c r="K133" s="342">
        <v>1</v>
      </c>
      <c r="L133" s="342">
        <v>5</v>
      </c>
      <c r="M133" s="342">
        <v>6</v>
      </c>
      <c r="N133" s="342">
        <v>11</v>
      </c>
      <c r="O133" s="342">
        <v>1</v>
      </c>
      <c r="P133" s="342">
        <v>2</v>
      </c>
      <c r="Q133" s="342">
        <v>3</v>
      </c>
      <c r="R133" s="342">
        <v>5</v>
      </c>
      <c r="S133" s="342">
        <v>1</v>
      </c>
      <c r="T133" s="342">
        <v>6</v>
      </c>
      <c r="U133" s="342">
        <v>3</v>
      </c>
      <c r="V133" s="342">
        <v>9</v>
      </c>
      <c r="W133" s="342">
        <v>1</v>
      </c>
      <c r="X133" s="342">
        <v>3</v>
      </c>
      <c r="Y133" s="342">
        <v>3</v>
      </c>
      <c r="Z133" s="342">
        <v>6</v>
      </c>
      <c r="AA133" s="343">
        <v>5</v>
      </c>
      <c r="AB133" s="343">
        <v>6</v>
      </c>
      <c r="AC133" s="343">
        <v>11</v>
      </c>
      <c r="AD133" s="343"/>
      <c r="AE133" s="343"/>
      <c r="AF133" s="343">
        <v>2</v>
      </c>
      <c r="AG133" s="343">
        <v>2</v>
      </c>
      <c r="AH133" s="343"/>
    </row>
    <row r="134" spans="1:34" ht="14.25" customHeight="1" x14ac:dyDescent="0.25">
      <c r="A134" s="342" t="s">
        <v>23</v>
      </c>
      <c r="B134" s="342" t="s">
        <v>33</v>
      </c>
      <c r="C134" s="342">
        <v>725755</v>
      </c>
      <c r="D134" s="342">
        <v>1</v>
      </c>
      <c r="E134" s="342">
        <v>2</v>
      </c>
      <c r="F134" s="1206" t="s">
        <v>446</v>
      </c>
      <c r="G134" s="342">
        <v>4</v>
      </c>
      <c r="H134" s="342">
        <v>13</v>
      </c>
      <c r="I134" s="342">
        <v>8</v>
      </c>
      <c r="J134" s="342">
        <v>21</v>
      </c>
      <c r="K134" s="342">
        <v>1</v>
      </c>
      <c r="L134" s="342">
        <v>1</v>
      </c>
      <c r="M134" s="342">
        <v>1</v>
      </c>
      <c r="N134" s="342">
        <v>2</v>
      </c>
      <c r="O134" s="342">
        <v>1</v>
      </c>
      <c r="P134" s="342">
        <v>3</v>
      </c>
      <c r="Q134" s="342">
        <v>3</v>
      </c>
      <c r="R134" s="342">
        <v>6</v>
      </c>
      <c r="S134" s="342">
        <v>1</v>
      </c>
      <c r="T134" s="342">
        <v>5</v>
      </c>
      <c r="U134" s="342">
        <v>2</v>
      </c>
      <c r="V134" s="342">
        <v>7</v>
      </c>
      <c r="W134" s="342">
        <v>1</v>
      </c>
      <c r="X134" s="342">
        <v>4</v>
      </c>
      <c r="Y134" s="342">
        <v>2</v>
      </c>
      <c r="Z134" s="342">
        <v>6</v>
      </c>
      <c r="AA134" s="343">
        <v>1</v>
      </c>
      <c r="AB134" s="343">
        <v>1</v>
      </c>
      <c r="AC134" s="343">
        <v>2</v>
      </c>
      <c r="AD134" s="343"/>
      <c r="AE134" s="343"/>
      <c r="AF134" s="343">
        <v>2</v>
      </c>
      <c r="AG134" s="343">
        <v>2</v>
      </c>
      <c r="AH134" s="343"/>
    </row>
    <row r="135" spans="1:34" ht="14.25" customHeight="1" x14ac:dyDescent="0.25">
      <c r="A135" s="342" t="s">
        <v>23</v>
      </c>
      <c r="B135" s="342" t="s">
        <v>34</v>
      </c>
      <c r="C135" s="342">
        <v>725757</v>
      </c>
      <c r="D135" s="342">
        <v>1</v>
      </c>
      <c r="E135" s="342">
        <v>4</v>
      </c>
      <c r="F135" s="1206" t="s">
        <v>446</v>
      </c>
      <c r="G135" s="342">
        <v>4</v>
      </c>
      <c r="H135" s="342">
        <v>9</v>
      </c>
      <c r="I135" s="342">
        <v>16</v>
      </c>
      <c r="J135" s="342">
        <v>25</v>
      </c>
      <c r="K135" s="342">
        <v>1</v>
      </c>
      <c r="L135" s="342">
        <v>3</v>
      </c>
      <c r="M135" s="342">
        <v>5</v>
      </c>
      <c r="N135" s="342">
        <v>8</v>
      </c>
      <c r="O135" s="342">
        <v>1</v>
      </c>
      <c r="P135" s="342">
        <v>0</v>
      </c>
      <c r="Q135" s="342">
        <v>2</v>
      </c>
      <c r="R135" s="342">
        <v>2</v>
      </c>
      <c r="S135" s="342">
        <v>1</v>
      </c>
      <c r="T135" s="342">
        <v>1</v>
      </c>
      <c r="U135" s="342">
        <v>4</v>
      </c>
      <c r="V135" s="342">
        <v>5</v>
      </c>
      <c r="W135" s="342">
        <v>1</v>
      </c>
      <c r="X135" s="342">
        <v>5</v>
      </c>
      <c r="Y135" s="342">
        <v>5</v>
      </c>
      <c r="Z135" s="342">
        <v>10</v>
      </c>
      <c r="AA135" s="343">
        <v>3</v>
      </c>
      <c r="AB135" s="343">
        <v>5</v>
      </c>
      <c r="AC135" s="343">
        <v>8</v>
      </c>
      <c r="AD135" s="343"/>
      <c r="AE135" s="343"/>
      <c r="AF135" s="343">
        <v>2</v>
      </c>
      <c r="AG135" s="343">
        <v>2</v>
      </c>
      <c r="AH135" s="343"/>
    </row>
    <row r="136" spans="1:34" ht="14.25" customHeight="1" x14ac:dyDescent="0.25">
      <c r="A136" s="342" t="s">
        <v>23</v>
      </c>
      <c r="B136" s="342" t="s">
        <v>35</v>
      </c>
      <c r="C136" s="342">
        <v>725762</v>
      </c>
      <c r="D136" s="342">
        <v>1</v>
      </c>
      <c r="E136" s="342">
        <v>2</v>
      </c>
      <c r="F136" s="1206" t="s">
        <v>446</v>
      </c>
      <c r="G136" s="342">
        <v>4</v>
      </c>
      <c r="H136" s="342">
        <v>9</v>
      </c>
      <c r="I136" s="342">
        <v>3</v>
      </c>
      <c r="J136" s="342">
        <v>12</v>
      </c>
      <c r="K136" s="342">
        <v>1</v>
      </c>
      <c r="L136" s="342">
        <v>3</v>
      </c>
      <c r="M136" s="342">
        <v>1</v>
      </c>
      <c r="N136" s="342">
        <v>4</v>
      </c>
      <c r="O136" s="342">
        <v>1</v>
      </c>
      <c r="P136" s="342">
        <v>1</v>
      </c>
      <c r="Q136" s="342">
        <v>0</v>
      </c>
      <c r="R136" s="342">
        <v>1</v>
      </c>
      <c r="S136" s="342">
        <v>1</v>
      </c>
      <c r="T136" s="342">
        <v>2</v>
      </c>
      <c r="U136" s="342">
        <v>0</v>
      </c>
      <c r="V136" s="342">
        <v>2</v>
      </c>
      <c r="W136" s="342">
        <v>1</v>
      </c>
      <c r="X136" s="342">
        <v>3</v>
      </c>
      <c r="Y136" s="342">
        <v>2</v>
      </c>
      <c r="Z136" s="342">
        <v>5</v>
      </c>
      <c r="AA136" s="343">
        <v>3</v>
      </c>
      <c r="AB136" s="343">
        <v>1</v>
      </c>
      <c r="AC136" s="343">
        <v>4</v>
      </c>
      <c r="AD136" s="343"/>
      <c r="AE136" s="343"/>
      <c r="AF136" s="343">
        <v>1</v>
      </c>
      <c r="AG136" s="343">
        <v>1</v>
      </c>
      <c r="AH136" s="343"/>
    </row>
    <row r="137" spans="1:34" ht="14.25" customHeight="1" x14ac:dyDescent="0.25">
      <c r="A137" s="342" t="s">
        <v>23</v>
      </c>
      <c r="B137" s="342" t="s">
        <v>36</v>
      </c>
      <c r="C137" s="342">
        <v>725765</v>
      </c>
      <c r="D137" s="342">
        <v>1</v>
      </c>
      <c r="E137" s="342">
        <v>3</v>
      </c>
      <c r="F137" s="1206" t="s">
        <v>446</v>
      </c>
      <c r="G137" s="342">
        <v>4</v>
      </c>
      <c r="H137" s="342">
        <v>22</v>
      </c>
      <c r="I137" s="342">
        <v>12</v>
      </c>
      <c r="J137" s="342">
        <v>34</v>
      </c>
      <c r="K137" s="342">
        <v>1</v>
      </c>
      <c r="L137" s="342">
        <v>6</v>
      </c>
      <c r="M137" s="342">
        <v>4</v>
      </c>
      <c r="N137" s="342">
        <v>10</v>
      </c>
      <c r="O137" s="342">
        <v>1</v>
      </c>
      <c r="P137" s="342">
        <v>3</v>
      </c>
      <c r="Q137" s="342">
        <v>4</v>
      </c>
      <c r="R137" s="342">
        <v>7</v>
      </c>
      <c r="S137" s="342">
        <v>1</v>
      </c>
      <c r="T137" s="342">
        <v>6</v>
      </c>
      <c r="U137" s="342">
        <v>0</v>
      </c>
      <c r="V137" s="342">
        <v>6</v>
      </c>
      <c r="W137" s="342">
        <v>1</v>
      </c>
      <c r="X137" s="342">
        <v>7</v>
      </c>
      <c r="Y137" s="342">
        <v>4</v>
      </c>
      <c r="Z137" s="342">
        <v>11</v>
      </c>
      <c r="AA137" s="343">
        <v>6</v>
      </c>
      <c r="AB137" s="343">
        <v>4</v>
      </c>
      <c r="AC137" s="343">
        <v>10</v>
      </c>
      <c r="AD137" s="343">
        <v>1</v>
      </c>
      <c r="AE137" s="343"/>
      <c r="AF137" s="343">
        <v>2</v>
      </c>
      <c r="AG137" s="343">
        <v>3</v>
      </c>
      <c r="AH137" s="343"/>
    </row>
    <row r="138" spans="1:34" ht="14.25" customHeight="1" x14ac:dyDescent="0.25">
      <c r="A138" s="342" t="s">
        <v>23</v>
      </c>
      <c r="B138" s="342" t="s">
        <v>37</v>
      </c>
      <c r="C138" s="342">
        <v>725774</v>
      </c>
      <c r="D138" s="342">
        <v>1</v>
      </c>
      <c r="E138" s="342">
        <v>1</v>
      </c>
      <c r="F138" s="1206" t="s">
        <v>446</v>
      </c>
      <c r="G138" s="342">
        <v>4</v>
      </c>
      <c r="H138" s="342">
        <v>14</v>
      </c>
      <c r="I138" s="342">
        <v>5</v>
      </c>
      <c r="J138" s="342">
        <v>19</v>
      </c>
      <c r="K138" s="342">
        <v>1</v>
      </c>
      <c r="L138" s="342">
        <v>3</v>
      </c>
      <c r="M138" s="342">
        <v>1</v>
      </c>
      <c r="N138" s="342">
        <v>4</v>
      </c>
      <c r="O138" s="342">
        <v>1</v>
      </c>
      <c r="P138" s="342">
        <v>3</v>
      </c>
      <c r="Q138" s="342">
        <v>1</v>
      </c>
      <c r="R138" s="342">
        <v>4</v>
      </c>
      <c r="S138" s="342">
        <v>1</v>
      </c>
      <c r="T138" s="342">
        <v>2</v>
      </c>
      <c r="U138" s="342">
        <v>2</v>
      </c>
      <c r="V138" s="342">
        <v>4</v>
      </c>
      <c r="W138" s="342">
        <v>1</v>
      </c>
      <c r="X138" s="342">
        <v>6</v>
      </c>
      <c r="Y138" s="342">
        <v>1</v>
      </c>
      <c r="Z138" s="342">
        <v>7</v>
      </c>
      <c r="AA138" s="343">
        <v>3</v>
      </c>
      <c r="AB138" s="343">
        <v>2</v>
      </c>
      <c r="AC138" s="343">
        <v>5</v>
      </c>
      <c r="AD138" s="343"/>
      <c r="AE138" s="343"/>
      <c r="AF138" s="343">
        <v>1</v>
      </c>
      <c r="AG138" s="343">
        <v>1</v>
      </c>
      <c r="AH138" s="343"/>
    </row>
    <row r="139" spans="1:34" ht="14.25" customHeight="1" x14ac:dyDescent="0.25">
      <c r="A139" s="342" t="s">
        <v>23</v>
      </c>
      <c r="B139" s="342" t="s">
        <v>38</v>
      </c>
      <c r="C139" s="342">
        <v>725780</v>
      </c>
      <c r="D139" s="342">
        <v>1</v>
      </c>
      <c r="E139" s="342">
        <v>2</v>
      </c>
      <c r="F139" s="1206" t="s">
        <v>446</v>
      </c>
      <c r="G139" s="342">
        <v>4</v>
      </c>
      <c r="H139" s="342">
        <v>11</v>
      </c>
      <c r="I139" s="342">
        <v>11</v>
      </c>
      <c r="J139" s="342">
        <v>22</v>
      </c>
      <c r="K139" s="342">
        <v>1</v>
      </c>
      <c r="L139" s="342">
        <v>3</v>
      </c>
      <c r="M139" s="342">
        <v>2</v>
      </c>
      <c r="N139" s="342">
        <v>5</v>
      </c>
      <c r="O139" s="342">
        <v>1</v>
      </c>
      <c r="P139" s="342">
        <v>5</v>
      </c>
      <c r="Q139" s="342">
        <v>5</v>
      </c>
      <c r="R139" s="342">
        <v>10</v>
      </c>
      <c r="S139" s="342">
        <v>1</v>
      </c>
      <c r="T139" s="342">
        <v>1</v>
      </c>
      <c r="U139" s="342">
        <v>0</v>
      </c>
      <c r="V139" s="342">
        <v>1</v>
      </c>
      <c r="W139" s="342">
        <v>1</v>
      </c>
      <c r="X139" s="342">
        <v>2</v>
      </c>
      <c r="Y139" s="342">
        <v>4</v>
      </c>
      <c r="Z139" s="342">
        <v>6</v>
      </c>
      <c r="AA139" s="343">
        <v>3</v>
      </c>
      <c r="AB139" s="343">
        <v>2</v>
      </c>
      <c r="AC139" s="343">
        <v>5</v>
      </c>
      <c r="AD139" s="343"/>
      <c r="AE139" s="343"/>
      <c r="AF139" s="343">
        <v>2</v>
      </c>
      <c r="AG139" s="343">
        <v>2</v>
      </c>
      <c r="AH139" s="343"/>
    </row>
    <row r="140" spans="1:34" ht="14.25" customHeight="1" x14ac:dyDescent="0.25">
      <c r="A140" s="342" t="s">
        <v>23</v>
      </c>
      <c r="B140" s="342" t="s">
        <v>57</v>
      </c>
      <c r="C140" s="342">
        <v>726015</v>
      </c>
      <c r="D140" s="342">
        <v>1</v>
      </c>
      <c r="E140" s="342"/>
      <c r="F140" s="1206"/>
      <c r="G140" s="342">
        <v>6</v>
      </c>
      <c r="H140" s="342">
        <v>51</v>
      </c>
      <c r="I140" s="342">
        <v>68</v>
      </c>
      <c r="J140" s="342">
        <v>119</v>
      </c>
      <c r="K140" s="342">
        <v>2</v>
      </c>
      <c r="L140" s="342">
        <v>15</v>
      </c>
      <c r="M140" s="342">
        <v>22</v>
      </c>
      <c r="N140" s="342">
        <v>37</v>
      </c>
      <c r="O140" s="342">
        <v>1</v>
      </c>
      <c r="P140" s="342">
        <v>8</v>
      </c>
      <c r="Q140" s="342">
        <v>15</v>
      </c>
      <c r="R140" s="342">
        <v>23</v>
      </c>
      <c r="S140" s="342">
        <v>1</v>
      </c>
      <c r="T140" s="342">
        <v>12</v>
      </c>
      <c r="U140" s="342">
        <v>14</v>
      </c>
      <c r="V140" s="342">
        <v>26</v>
      </c>
      <c r="W140" s="342">
        <v>2</v>
      </c>
      <c r="X140" s="342">
        <v>16</v>
      </c>
      <c r="Y140" s="342">
        <v>17</v>
      </c>
      <c r="Z140" s="342">
        <v>33</v>
      </c>
      <c r="AA140" s="343">
        <v>14</v>
      </c>
      <c r="AB140" s="343">
        <v>17</v>
      </c>
      <c r="AC140" s="343">
        <v>31</v>
      </c>
      <c r="AD140" s="343">
        <v>1</v>
      </c>
      <c r="AE140" s="343"/>
      <c r="AF140" s="343">
        <v>6</v>
      </c>
      <c r="AG140" s="343">
        <v>7</v>
      </c>
      <c r="AH140" s="343"/>
    </row>
    <row r="141" spans="1:34" ht="14.25" customHeight="1" x14ac:dyDescent="0.25">
      <c r="A141" s="342" t="s">
        <v>23</v>
      </c>
      <c r="B141" s="342" t="s">
        <v>39</v>
      </c>
      <c r="C141" s="342">
        <v>725786</v>
      </c>
      <c r="D141" s="342">
        <v>1</v>
      </c>
      <c r="E141" s="342">
        <v>1</v>
      </c>
      <c r="F141" s="1206" t="s">
        <v>446</v>
      </c>
      <c r="G141" s="342">
        <v>4</v>
      </c>
      <c r="H141" s="342">
        <v>11</v>
      </c>
      <c r="I141" s="342">
        <v>10</v>
      </c>
      <c r="J141" s="342">
        <v>21</v>
      </c>
      <c r="K141" s="342">
        <v>1</v>
      </c>
      <c r="L141" s="342">
        <v>1</v>
      </c>
      <c r="M141" s="342">
        <v>2</v>
      </c>
      <c r="N141" s="342">
        <v>3</v>
      </c>
      <c r="O141" s="342">
        <v>1</v>
      </c>
      <c r="P141" s="342">
        <v>3</v>
      </c>
      <c r="Q141" s="342">
        <v>2</v>
      </c>
      <c r="R141" s="342">
        <v>5</v>
      </c>
      <c r="S141" s="342">
        <v>1</v>
      </c>
      <c r="T141" s="342">
        <v>3</v>
      </c>
      <c r="U141" s="342">
        <v>3</v>
      </c>
      <c r="V141" s="342">
        <v>6</v>
      </c>
      <c r="W141" s="342">
        <v>1</v>
      </c>
      <c r="X141" s="342">
        <v>4</v>
      </c>
      <c r="Y141" s="342">
        <v>3</v>
      </c>
      <c r="Z141" s="342">
        <v>7</v>
      </c>
      <c r="AA141" s="343">
        <v>1</v>
      </c>
      <c r="AB141" s="343">
        <v>2</v>
      </c>
      <c r="AC141" s="343">
        <v>3</v>
      </c>
      <c r="AD141" s="343"/>
      <c r="AE141" s="343"/>
      <c r="AF141" s="343">
        <v>1</v>
      </c>
      <c r="AG141" s="343">
        <v>1</v>
      </c>
      <c r="AH141" s="343"/>
    </row>
    <row r="142" spans="1:34" ht="14.25" customHeight="1" x14ac:dyDescent="0.25">
      <c r="A142" s="342" t="s">
        <v>23</v>
      </c>
      <c r="B142" s="342" t="s">
        <v>40</v>
      </c>
      <c r="C142" s="342">
        <v>725790</v>
      </c>
      <c r="D142" s="342">
        <v>1</v>
      </c>
      <c r="E142" s="342">
        <v>2</v>
      </c>
      <c r="F142" s="1206" t="s">
        <v>446</v>
      </c>
      <c r="G142" s="342">
        <v>4</v>
      </c>
      <c r="H142" s="342">
        <v>10</v>
      </c>
      <c r="I142" s="342">
        <v>12</v>
      </c>
      <c r="J142" s="342">
        <v>22</v>
      </c>
      <c r="K142" s="342">
        <v>1</v>
      </c>
      <c r="L142" s="342">
        <v>0</v>
      </c>
      <c r="M142" s="342">
        <v>6</v>
      </c>
      <c r="N142" s="342">
        <v>6</v>
      </c>
      <c r="O142" s="342">
        <v>1</v>
      </c>
      <c r="P142" s="342">
        <v>7</v>
      </c>
      <c r="Q142" s="342">
        <v>1</v>
      </c>
      <c r="R142" s="342">
        <v>8</v>
      </c>
      <c r="S142" s="342">
        <v>1</v>
      </c>
      <c r="T142" s="342">
        <v>1</v>
      </c>
      <c r="U142" s="342">
        <v>3</v>
      </c>
      <c r="V142" s="342">
        <v>4</v>
      </c>
      <c r="W142" s="342">
        <v>1</v>
      </c>
      <c r="X142" s="342">
        <v>2</v>
      </c>
      <c r="Y142" s="342">
        <v>2</v>
      </c>
      <c r="Z142" s="342">
        <v>4</v>
      </c>
      <c r="AA142" s="343"/>
      <c r="AB142" s="343">
        <v>6</v>
      </c>
      <c r="AC142" s="343">
        <v>6</v>
      </c>
      <c r="AD142" s="343"/>
      <c r="AE142" s="343"/>
      <c r="AF142" s="343">
        <v>2</v>
      </c>
      <c r="AG142" s="343">
        <v>2</v>
      </c>
      <c r="AH142" s="343"/>
    </row>
    <row r="143" spans="1:34" ht="14.25" customHeight="1" x14ac:dyDescent="0.25">
      <c r="A143" s="342" t="s">
        <v>23</v>
      </c>
      <c r="B143" s="342" t="s">
        <v>54</v>
      </c>
      <c r="C143" s="342">
        <v>726004</v>
      </c>
      <c r="D143" s="342">
        <v>1</v>
      </c>
      <c r="E143" s="342">
        <v>9</v>
      </c>
      <c r="F143" s="1206"/>
      <c r="G143" s="342">
        <v>4</v>
      </c>
      <c r="H143" s="342">
        <v>36</v>
      </c>
      <c r="I143" s="342">
        <v>28</v>
      </c>
      <c r="J143" s="342">
        <v>64</v>
      </c>
      <c r="K143" s="342">
        <v>1</v>
      </c>
      <c r="L143" s="342">
        <v>11</v>
      </c>
      <c r="M143" s="342">
        <v>5</v>
      </c>
      <c r="N143" s="342">
        <v>16</v>
      </c>
      <c r="O143" s="342">
        <v>1</v>
      </c>
      <c r="P143" s="342">
        <v>8</v>
      </c>
      <c r="Q143" s="342">
        <v>11</v>
      </c>
      <c r="R143" s="342">
        <v>19</v>
      </c>
      <c r="S143" s="342">
        <v>1</v>
      </c>
      <c r="T143" s="342">
        <v>8</v>
      </c>
      <c r="U143" s="342">
        <v>5</v>
      </c>
      <c r="V143" s="342">
        <v>13</v>
      </c>
      <c r="W143" s="342">
        <v>1</v>
      </c>
      <c r="X143" s="342">
        <v>9</v>
      </c>
      <c r="Y143" s="342">
        <v>7</v>
      </c>
      <c r="Z143" s="342">
        <v>16</v>
      </c>
      <c r="AA143" s="343">
        <v>8</v>
      </c>
      <c r="AB143" s="343">
        <v>6</v>
      </c>
      <c r="AC143" s="343">
        <v>14</v>
      </c>
      <c r="AD143" s="343"/>
      <c r="AE143" s="343"/>
      <c r="AF143" s="343"/>
      <c r="AG143" s="343"/>
      <c r="AH143" s="343"/>
    </row>
    <row r="144" spans="1:34" ht="14.25" customHeight="1" x14ac:dyDescent="0.25">
      <c r="A144" s="342" t="s">
        <v>23</v>
      </c>
      <c r="B144" s="342" t="s">
        <v>41</v>
      </c>
      <c r="C144" s="342">
        <v>725798</v>
      </c>
      <c r="D144" s="342">
        <v>1</v>
      </c>
      <c r="E144" s="342">
        <v>2</v>
      </c>
      <c r="F144" s="1206" t="s">
        <v>446</v>
      </c>
      <c r="G144" s="342">
        <v>4</v>
      </c>
      <c r="H144" s="342">
        <v>7</v>
      </c>
      <c r="I144" s="342">
        <v>6</v>
      </c>
      <c r="J144" s="342">
        <v>13</v>
      </c>
      <c r="K144" s="342">
        <v>1</v>
      </c>
      <c r="L144" s="342">
        <v>3</v>
      </c>
      <c r="M144" s="342">
        <v>2</v>
      </c>
      <c r="N144" s="342">
        <v>5</v>
      </c>
      <c r="O144" s="342">
        <v>1</v>
      </c>
      <c r="P144" s="342">
        <v>1</v>
      </c>
      <c r="Q144" s="342">
        <v>1</v>
      </c>
      <c r="R144" s="342">
        <v>2</v>
      </c>
      <c r="S144" s="342">
        <v>1</v>
      </c>
      <c r="T144" s="342">
        <v>1</v>
      </c>
      <c r="U144" s="342">
        <v>2</v>
      </c>
      <c r="V144" s="342">
        <v>3</v>
      </c>
      <c r="W144" s="342">
        <v>1</v>
      </c>
      <c r="X144" s="342">
        <v>2</v>
      </c>
      <c r="Y144" s="342">
        <v>1</v>
      </c>
      <c r="Z144" s="342">
        <v>3</v>
      </c>
      <c r="AA144" s="343">
        <v>2</v>
      </c>
      <c r="AB144" s="343">
        <v>2</v>
      </c>
      <c r="AC144" s="343">
        <v>4</v>
      </c>
      <c r="AD144" s="343"/>
      <c r="AE144" s="343"/>
      <c r="AF144" s="343">
        <v>1</v>
      </c>
      <c r="AG144" s="343">
        <v>1</v>
      </c>
      <c r="AH144" s="343"/>
    </row>
    <row r="145" spans="1:34" ht="14.25" customHeight="1" x14ac:dyDescent="0.25">
      <c r="A145" s="342" t="s">
        <v>23</v>
      </c>
      <c r="B145" s="342" t="s">
        <v>56</v>
      </c>
      <c r="C145" s="342">
        <v>726010</v>
      </c>
      <c r="D145" s="342">
        <v>1</v>
      </c>
      <c r="E145" s="342">
        <v>9</v>
      </c>
      <c r="F145" s="1206" t="s">
        <v>446</v>
      </c>
      <c r="G145" s="342">
        <v>4</v>
      </c>
      <c r="H145" s="342">
        <v>17</v>
      </c>
      <c r="I145" s="342">
        <v>16</v>
      </c>
      <c r="J145" s="342">
        <v>33</v>
      </c>
      <c r="K145" s="342">
        <v>1</v>
      </c>
      <c r="L145" s="342">
        <v>2</v>
      </c>
      <c r="M145" s="342">
        <v>0</v>
      </c>
      <c r="N145" s="342">
        <v>2</v>
      </c>
      <c r="O145" s="342">
        <v>1</v>
      </c>
      <c r="P145" s="342">
        <v>7</v>
      </c>
      <c r="Q145" s="342">
        <v>4</v>
      </c>
      <c r="R145" s="342">
        <v>11</v>
      </c>
      <c r="S145" s="342">
        <v>1</v>
      </c>
      <c r="T145" s="342">
        <v>2</v>
      </c>
      <c r="U145" s="342">
        <v>8</v>
      </c>
      <c r="V145" s="342">
        <v>10</v>
      </c>
      <c r="W145" s="342">
        <v>1</v>
      </c>
      <c r="X145" s="342">
        <v>6</v>
      </c>
      <c r="Y145" s="342">
        <v>4</v>
      </c>
      <c r="Z145" s="342">
        <v>10</v>
      </c>
      <c r="AA145" s="343">
        <v>2</v>
      </c>
      <c r="AB145" s="343"/>
      <c r="AC145" s="343">
        <v>2</v>
      </c>
      <c r="AD145" s="343">
        <v>1</v>
      </c>
      <c r="AE145" s="343"/>
      <c r="AF145" s="343">
        <v>3</v>
      </c>
      <c r="AG145" s="343">
        <v>4</v>
      </c>
      <c r="AH145" s="343"/>
    </row>
    <row r="146" spans="1:34" ht="14.25" customHeight="1" x14ac:dyDescent="0.25">
      <c r="A146" s="342" t="s">
        <v>23</v>
      </c>
      <c r="B146" s="342" t="s">
        <v>62</v>
      </c>
      <c r="C146" s="342">
        <v>726033</v>
      </c>
      <c r="D146" s="342">
        <v>1</v>
      </c>
      <c r="E146" s="342">
        <v>6</v>
      </c>
      <c r="F146" s="1206"/>
      <c r="G146" s="342">
        <v>4</v>
      </c>
      <c r="H146" s="342">
        <v>49</v>
      </c>
      <c r="I146" s="342">
        <v>40</v>
      </c>
      <c r="J146" s="342">
        <v>89</v>
      </c>
      <c r="K146" s="342">
        <v>1</v>
      </c>
      <c r="L146" s="342">
        <v>15</v>
      </c>
      <c r="M146" s="342">
        <v>9</v>
      </c>
      <c r="N146" s="342">
        <v>24</v>
      </c>
      <c r="O146" s="342">
        <v>1</v>
      </c>
      <c r="P146" s="342">
        <v>10</v>
      </c>
      <c r="Q146" s="342">
        <v>7</v>
      </c>
      <c r="R146" s="342">
        <v>17</v>
      </c>
      <c r="S146" s="342">
        <v>1</v>
      </c>
      <c r="T146" s="342">
        <v>10</v>
      </c>
      <c r="U146" s="342">
        <v>9</v>
      </c>
      <c r="V146" s="342">
        <v>19</v>
      </c>
      <c r="W146" s="342">
        <v>1</v>
      </c>
      <c r="X146" s="342">
        <v>14</v>
      </c>
      <c r="Y146" s="342">
        <v>15</v>
      </c>
      <c r="Z146" s="342">
        <v>29</v>
      </c>
      <c r="AA146" s="343">
        <v>14</v>
      </c>
      <c r="AB146" s="343">
        <v>9</v>
      </c>
      <c r="AC146" s="343">
        <v>23</v>
      </c>
      <c r="AD146" s="343">
        <v>1</v>
      </c>
      <c r="AE146" s="343">
        <v>1</v>
      </c>
      <c r="AF146" s="343">
        <v>7</v>
      </c>
      <c r="AG146" s="343">
        <v>9</v>
      </c>
      <c r="AH146" s="343"/>
    </row>
    <row r="147" spans="1:34" ht="14.25" customHeight="1" x14ac:dyDescent="0.25">
      <c r="A147" s="342" t="s">
        <v>23</v>
      </c>
      <c r="B147" s="342" t="s">
        <v>42</v>
      </c>
      <c r="C147" s="342">
        <v>725805</v>
      </c>
      <c r="D147" s="342">
        <v>1</v>
      </c>
      <c r="E147" s="342">
        <v>5</v>
      </c>
      <c r="F147" s="1206" t="s">
        <v>446</v>
      </c>
      <c r="G147" s="342">
        <v>4</v>
      </c>
      <c r="H147" s="342">
        <v>16</v>
      </c>
      <c r="I147" s="342">
        <v>18</v>
      </c>
      <c r="J147" s="342">
        <v>34</v>
      </c>
      <c r="K147" s="342">
        <v>1</v>
      </c>
      <c r="L147" s="342">
        <v>3</v>
      </c>
      <c r="M147" s="342">
        <v>6</v>
      </c>
      <c r="N147" s="342">
        <v>9</v>
      </c>
      <c r="O147" s="342">
        <v>1</v>
      </c>
      <c r="P147" s="342">
        <v>6</v>
      </c>
      <c r="Q147" s="342">
        <v>3</v>
      </c>
      <c r="R147" s="342">
        <v>9</v>
      </c>
      <c r="S147" s="342">
        <v>1</v>
      </c>
      <c r="T147" s="342">
        <v>6</v>
      </c>
      <c r="U147" s="342">
        <v>1</v>
      </c>
      <c r="V147" s="342">
        <v>7</v>
      </c>
      <c r="W147" s="342">
        <v>1</v>
      </c>
      <c r="X147" s="342">
        <v>1</v>
      </c>
      <c r="Y147" s="342">
        <v>8</v>
      </c>
      <c r="Z147" s="342">
        <v>9</v>
      </c>
      <c r="AA147" s="343">
        <v>3</v>
      </c>
      <c r="AB147" s="343">
        <v>5</v>
      </c>
      <c r="AC147" s="343">
        <v>8</v>
      </c>
      <c r="AD147" s="343">
        <v>1</v>
      </c>
      <c r="AE147" s="343"/>
      <c r="AF147" s="343">
        <v>3</v>
      </c>
      <c r="AG147" s="343">
        <v>4</v>
      </c>
      <c r="AH147" s="343"/>
    </row>
    <row r="148" spans="1:34" ht="14.25" customHeight="1" x14ac:dyDescent="0.25">
      <c r="A148" s="342" t="s">
        <v>23</v>
      </c>
      <c r="B148" s="342" t="s">
        <v>55</v>
      </c>
      <c r="C148" s="342">
        <v>726006</v>
      </c>
      <c r="D148" s="342">
        <v>1</v>
      </c>
      <c r="E148" s="342"/>
      <c r="F148" s="1206"/>
      <c r="G148" s="342">
        <v>5</v>
      </c>
      <c r="H148" s="342">
        <v>46</v>
      </c>
      <c r="I148" s="342">
        <v>56</v>
      </c>
      <c r="J148" s="342">
        <v>102</v>
      </c>
      <c r="K148" s="342">
        <v>2</v>
      </c>
      <c r="L148" s="342">
        <v>15</v>
      </c>
      <c r="M148" s="342">
        <v>15</v>
      </c>
      <c r="N148" s="342">
        <v>30</v>
      </c>
      <c r="O148" s="342">
        <v>1</v>
      </c>
      <c r="P148" s="342">
        <v>10</v>
      </c>
      <c r="Q148" s="342">
        <v>13</v>
      </c>
      <c r="R148" s="342">
        <v>23</v>
      </c>
      <c r="S148" s="342">
        <v>1</v>
      </c>
      <c r="T148" s="342">
        <v>13</v>
      </c>
      <c r="U148" s="342">
        <v>17</v>
      </c>
      <c r="V148" s="342">
        <v>30</v>
      </c>
      <c r="W148" s="342">
        <v>1</v>
      </c>
      <c r="X148" s="342">
        <v>8</v>
      </c>
      <c r="Y148" s="342">
        <v>11</v>
      </c>
      <c r="Z148" s="342">
        <v>19</v>
      </c>
      <c r="AA148" s="343">
        <v>15</v>
      </c>
      <c r="AB148" s="343">
        <v>15</v>
      </c>
      <c r="AC148" s="343">
        <v>30</v>
      </c>
      <c r="AD148" s="343"/>
      <c r="AE148" s="343">
        <v>1</v>
      </c>
      <c r="AF148" s="343">
        <v>7</v>
      </c>
      <c r="AG148" s="343">
        <v>8</v>
      </c>
      <c r="AH148" s="343"/>
    </row>
    <row r="149" spans="1:34" ht="14.25" customHeight="1" x14ac:dyDescent="0.25">
      <c r="A149" s="342" t="s">
        <v>23</v>
      </c>
      <c r="B149" s="342" t="s">
        <v>53</v>
      </c>
      <c r="C149" s="342">
        <v>725995</v>
      </c>
      <c r="D149" s="342">
        <v>1</v>
      </c>
      <c r="E149" s="342"/>
      <c r="F149" s="1206" t="s">
        <v>446</v>
      </c>
      <c r="G149" s="342">
        <v>4</v>
      </c>
      <c r="H149" s="342">
        <v>21</v>
      </c>
      <c r="I149" s="342">
        <v>19</v>
      </c>
      <c r="J149" s="342">
        <v>40</v>
      </c>
      <c r="K149" s="342">
        <v>1</v>
      </c>
      <c r="L149" s="342">
        <v>3</v>
      </c>
      <c r="M149" s="342">
        <v>3</v>
      </c>
      <c r="N149" s="342">
        <v>6</v>
      </c>
      <c r="O149" s="342">
        <v>1</v>
      </c>
      <c r="P149" s="342">
        <v>5</v>
      </c>
      <c r="Q149" s="342">
        <v>6</v>
      </c>
      <c r="R149" s="342">
        <v>11</v>
      </c>
      <c r="S149" s="342">
        <v>1</v>
      </c>
      <c r="T149" s="342">
        <v>7</v>
      </c>
      <c r="U149" s="342">
        <v>5</v>
      </c>
      <c r="V149" s="342">
        <v>12</v>
      </c>
      <c r="W149" s="342">
        <v>1</v>
      </c>
      <c r="X149" s="342">
        <v>6</v>
      </c>
      <c r="Y149" s="342">
        <v>5</v>
      </c>
      <c r="Z149" s="342">
        <v>11</v>
      </c>
      <c r="AA149" s="343">
        <v>3</v>
      </c>
      <c r="AB149" s="343">
        <v>3</v>
      </c>
      <c r="AC149" s="343">
        <v>6</v>
      </c>
      <c r="AD149" s="343">
        <v>1</v>
      </c>
      <c r="AE149" s="343"/>
      <c r="AF149" s="343">
        <v>5</v>
      </c>
      <c r="AG149" s="343">
        <v>6</v>
      </c>
      <c r="AH149" s="343"/>
    </row>
    <row r="150" spans="1:34" s="334" customFormat="1" ht="17.25" customHeight="1" x14ac:dyDescent="0.25">
      <c r="A150" s="1339" t="s">
        <v>452</v>
      </c>
      <c r="B150" s="1339"/>
      <c r="C150" s="1339"/>
      <c r="D150" s="333">
        <f>SUM(D126:D149)</f>
        <v>24</v>
      </c>
      <c r="E150" s="333">
        <f t="shared" ref="E150:AH150" si="6">SUM(E126:E149)</f>
        <v>75</v>
      </c>
      <c r="F150" s="333">
        <f>SUM(D126:D127,D129,D131,D133:D135,D136:D139,D141:D142,D144:D145,D147,D149)</f>
        <v>17</v>
      </c>
      <c r="G150" s="333">
        <f t="shared" si="6"/>
        <v>109</v>
      </c>
      <c r="H150" s="333">
        <f t="shared" si="6"/>
        <v>662</v>
      </c>
      <c r="I150" s="333">
        <f t="shared" si="6"/>
        <v>633</v>
      </c>
      <c r="J150" s="333">
        <f t="shared" si="6"/>
        <v>1295</v>
      </c>
      <c r="K150" s="333">
        <f t="shared" si="6"/>
        <v>29</v>
      </c>
      <c r="L150" s="333">
        <f t="shared" si="6"/>
        <v>166</v>
      </c>
      <c r="M150" s="333">
        <f t="shared" si="6"/>
        <v>174</v>
      </c>
      <c r="N150" s="333">
        <f t="shared" si="6"/>
        <v>340</v>
      </c>
      <c r="O150" s="333">
        <f t="shared" si="6"/>
        <v>27</v>
      </c>
      <c r="P150" s="333">
        <f t="shared" si="6"/>
        <v>171</v>
      </c>
      <c r="Q150" s="333">
        <f t="shared" si="6"/>
        <v>159</v>
      </c>
      <c r="R150" s="333">
        <f t="shared" si="6"/>
        <v>330</v>
      </c>
      <c r="S150" s="333">
        <f t="shared" si="6"/>
        <v>26</v>
      </c>
      <c r="T150" s="333">
        <f t="shared" si="6"/>
        <v>162</v>
      </c>
      <c r="U150" s="333">
        <f t="shared" si="6"/>
        <v>136</v>
      </c>
      <c r="V150" s="333">
        <f t="shared" si="6"/>
        <v>298</v>
      </c>
      <c r="W150" s="333">
        <f t="shared" si="6"/>
        <v>27</v>
      </c>
      <c r="X150" s="333">
        <f t="shared" si="6"/>
        <v>163</v>
      </c>
      <c r="Y150" s="333">
        <f t="shared" si="6"/>
        <v>164</v>
      </c>
      <c r="Z150" s="333">
        <f t="shared" si="6"/>
        <v>327</v>
      </c>
      <c r="AA150" s="333">
        <f t="shared" si="6"/>
        <v>159</v>
      </c>
      <c r="AB150" s="333">
        <f t="shared" si="6"/>
        <v>166</v>
      </c>
      <c r="AC150" s="333">
        <f t="shared" si="6"/>
        <v>325</v>
      </c>
      <c r="AD150" s="333">
        <f t="shared" si="6"/>
        <v>10</v>
      </c>
      <c r="AE150" s="333">
        <f t="shared" si="6"/>
        <v>4</v>
      </c>
      <c r="AF150" s="333">
        <f t="shared" si="6"/>
        <v>74</v>
      </c>
      <c r="AG150" s="333">
        <f t="shared" si="6"/>
        <v>88</v>
      </c>
      <c r="AH150" s="333">
        <f t="shared" si="6"/>
        <v>3</v>
      </c>
    </row>
    <row r="151" spans="1:34" ht="14.25" customHeight="1" x14ac:dyDescent="0.25">
      <c r="A151" s="344" t="s">
        <v>23</v>
      </c>
      <c r="B151" s="344" t="s">
        <v>52</v>
      </c>
      <c r="C151" s="344">
        <v>725993</v>
      </c>
      <c r="D151" s="344">
        <v>1</v>
      </c>
      <c r="E151" s="344"/>
      <c r="F151" s="1207"/>
      <c r="G151" s="344">
        <v>4</v>
      </c>
      <c r="H151" s="344">
        <v>39</v>
      </c>
      <c r="I151" s="344">
        <v>35</v>
      </c>
      <c r="J151" s="344">
        <v>74</v>
      </c>
      <c r="K151" s="344">
        <v>1</v>
      </c>
      <c r="L151" s="344">
        <v>6</v>
      </c>
      <c r="M151" s="344">
        <v>7</v>
      </c>
      <c r="N151" s="344">
        <v>13</v>
      </c>
      <c r="O151" s="344">
        <v>1</v>
      </c>
      <c r="P151" s="344">
        <v>10</v>
      </c>
      <c r="Q151" s="344">
        <v>7</v>
      </c>
      <c r="R151" s="344">
        <v>17</v>
      </c>
      <c r="S151" s="344">
        <v>1</v>
      </c>
      <c r="T151" s="344">
        <v>11</v>
      </c>
      <c r="U151" s="344">
        <v>12</v>
      </c>
      <c r="V151" s="344">
        <v>23</v>
      </c>
      <c r="W151" s="344">
        <v>1</v>
      </c>
      <c r="X151" s="344">
        <v>12</v>
      </c>
      <c r="Y151" s="344">
        <v>9</v>
      </c>
      <c r="Z151" s="344">
        <v>21</v>
      </c>
      <c r="AA151" s="345">
        <v>5</v>
      </c>
      <c r="AB151" s="345">
        <v>6</v>
      </c>
      <c r="AC151" s="345">
        <v>11</v>
      </c>
      <c r="AD151" s="345"/>
      <c r="AE151" s="345">
        <v>1</v>
      </c>
      <c r="AF151" s="345">
        <v>4</v>
      </c>
      <c r="AG151" s="345">
        <v>5</v>
      </c>
      <c r="AH151" s="345"/>
    </row>
    <row r="152" spans="1:34" ht="14.25" customHeight="1" x14ac:dyDescent="0.25">
      <c r="A152" s="344" t="s">
        <v>23</v>
      </c>
      <c r="B152" s="344" t="s">
        <v>43</v>
      </c>
      <c r="C152" s="344">
        <v>725808</v>
      </c>
      <c r="D152" s="344">
        <v>1</v>
      </c>
      <c r="E152" s="344">
        <v>3</v>
      </c>
      <c r="F152" s="1207" t="s">
        <v>446</v>
      </c>
      <c r="G152" s="344">
        <v>4</v>
      </c>
      <c r="H152" s="344">
        <v>16</v>
      </c>
      <c r="I152" s="344">
        <v>13</v>
      </c>
      <c r="J152" s="344">
        <v>29</v>
      </c>
      <c r="K152" s="344">
        <v>1</v>
      </c>
      <c r="L152" s="344">
        <v>6</v>
      </c>
      <c r="M152" s="344">
        <v>5</v>
      </c>
      <c r="N152" s="344">
        <v>11</v>
      </c>
      <c r="O152" s="344">
        <v>1</v>
      </c>
      <c r="P152" s="344">
        <v>1</v>
      </c>
      <c r="Q152" s="344">
        <v>5</v>
      </c>
      <c r="R152" s="344">
        <v>6</v>
      </c>
      <c r="S152" s="344">
        <v>1</v>
      </c>
      <c r="T152" s="344">
        <v>6</v>
      </c>
      <c r="U152" s="344">
        <v>3</v>
      </c>
      <c r="V152" s="344">
        <v>9</v>
      </c>
      <c r="W152" s="344">
        <v>1</v>
      </c>
      <c r="X152" s="344">
        <v>3</v>
      </c>
      <c r="Y152" s="344">
        <v>0</v>
      </c>
      <c r="Z152" s="344">
        <v>3</v>
      </c>
      <c r="AA152" s="345">
        <v>6</v>
      </c>
      <c r="AB152" s="345">
        <v>4</v>
      </c>
      <c r="AC152" s="345">
        <v>10</v>
      </c>
      <c r="AD152" s="345"/>
      <c r="AE152" s="345"/>
      <c r="AF152" s="345">
        <v>2</v>
      </c>
      <c r="AG152" s="345">
        <v>2</v>
      </c>
      <c r="AH152" s="345"/>
    </row>
    <row r="153" spans="1:34" ht="14.25" customHeight="1" x14ac:dyDescent="0.25">
      <c r="A153" s="344" t="s">
        <v>23</v>
      </c>
      <c r="B153" s="344" t="s">
        <v>44</v>
      </c>
      <c r="C153" s="344">
        <v>725811</v>
      </c>
      <c r="D153" s="344">
        <v>1</v>
      </c>
      <c r="E153" s="344">
        <v>3</v>
      </c>
      <c r="F153" s="1207" t="s">
        <v>446</v>
      </c>
      <c r="G153" s="344">
        <v>4</v>
      </c>
      <c r="H153" s="344">
        <v>12</v>
      </c>
      <c r="I153" s="344">
        <v>13</v>
      </c>
      <c r="J153" s="344">
        <v>25</v>
      </c>
      <c r="K153" s="344">
        <v>1</v>
      </c>
      <c r="L153" s="344">
        <v>3</v>
      </c>
      <c r="M153" s="344">
        <v>2</v>
      </c>
      <c r="N153" s="344">
        <v>5</v>
      </c>
      <c r="O153" s="344">
        <v>1</v>
      </c>
      <c r="P153" s="344">
        <v>1</v>
      </c>
      <c r="Q153" s="344">
        <v>3</v>
      </c>
      <c r="R153" s="344">
        <v>4</v>
      </c>
      <c r="S153" s="344">
        <v>1</v>
      </c>
      <c r="T153" s="344">
        <v>3</v>
      </c>
      <c r="U153" s="344">
        <v>0</v>
      </c>
      <c r="V153" s="344">
        <v>3</v>
      </c>
      <c r="W153" s="344">
        <v>1</v>
      </c>
      <c r="X153" s="344">
        <v>5</v>
      </c>
      <c r="Y153" s="344">
        <v>8</v>
      </c>
      <c r="Z153" s="344">
        <v>13</v>
      </c>
      <c r="AA153" s="345">
        <v>3</v>
      </c>
      <c r="AB153" s="345">
        <v>2</v>
      </c>
      <c r="AC153" s="345">
        <v>5</v>
      </c>
      <c r="AD153" s="345"/>
      <c r="AE153" s="345"/>
      <c r="AF153" s="345">
        <v>3</v>
      </c>
      <c r="AG153" s="345">
        <v>3</v>
      </c>
      <c r="AH153" s="345"/>
    </row>
    <row r="154" spans="1:34" ht="14.25" customHeight="1" x14ac:dyDescent="0.25">
      <c r="A154" s="344" t="s">
        <v>23</v>
      </c>
      <c r="B154" s="344" t="s">
        <v>51</v>
      </c>
      <c r="C154" s="344">
        <v>725991</v>
      </c>
      <c r="D154" s="344">
        <v>1</v>
      </c>
      <c r="E154" s="344"/>
      <c r="F154" s="1207"/>
      <c r="G154" s="344">
        <v>4</v>
      </c>
      <c r="H154" s="344">
        <v>23</v>
      </c>
      <c r="I154" s="344">
        <v>20</v>
      </c>
      <c r="J154" s="344">
        <v>43</v>
      </c>
      <c r="K154" s="344">
        <v>1</v>
      </c>
      <c r="L154" s="344">
        <v>7</v>
      </c>
      <c r="M154" s="344">
        <v>3</v>
      </c>
      <c r="N154" s="344">
        <v>10</v>
      </c>
      <c r="O154" s="344">
        <v>1</v>
      </c>
      <c r="P154" s="344">
        <v>5</v>
      </c>
      <c r="Q154" s="344">
        <v>6</v>
      </c>
      <c r="R154" s="344">
        <v>11</v>
      </c>
      <c r="S154" s="344">
        <v>1</v>
      </c>
      <c r="T154" s="344">
        <v>5</v>
      </c>
      <c r="U154" s="344">
        <v>7</v>
      </c>
      <c r="V154" s="344">
        <v>12</v>
      </c>
      <c r="W154" s="344">
        <v>1</v>
      </c>
      <c r="X154" s="344">
        <v>6</v>
      </c>
      <c r="Y154" s="344">
        <v>4</v>
      </c>
      <c r="Z154" s="344">
        <v>10</v>
      </c>
      <c r="AA154" s="345">
        <v>7</v>
      </c>
      <c r="AB154" s="345">
        <v>3</v>
      </c>
      <c r="AC154" s="345">
        <v>10</v>
      </c>
      <c r="AD154" s="345"/>
      <c r="AE154" s="345"/>
      <c r="AF154" s="345">
        <v>4</v>
      </c>
      <c r="AG154" s="345">
        <v>4</v>
      </c>
      <c r="AH154" s="345"/>
    </row>
    <row r="155" spans="1:34" ht="14.25" customHeight="1" x14ac:dyDescent="0.25">
      <c r="A155" s="344" t="s">
        <v>23</v>
      </c>
      <c r="B155" s="344" t="s">
        <v>50</v>
      </c>
      <c r="C155" s="344">
        <v>725988</v>
      </c>
      <c r="D155" s="344">
        <v>1</v>
      </c>
      <c r="E155" s="344"/>
      <c r="F155" s="1207"/>
      <c r="G155" s="344">
        <v>8</v>
      </c>
      <c r="H155" s="344">
        <v>85</v>
      </c>
      <c r="I155" s="344">
        <v>100</v>
      </c>
      <c r="J155" s="344">
        <v>185</v>
      </c>
      <c r="K155" s="344">
        <v>2</v>
      </c>
      <c r="L155" s="344">
        <v>28</v>
      </c>
      <c r="M155" s="344">
        <v>30</v>
      </c>
      <c r="N155" s="344">
        <v>58</v>
      </c>
      <c r="O155" s="344">
        <v>2</v>
      </c>
      <c r="P155" s="344">
        <v>19</v>
      </c>
      <c r="Q155" s="344">
        <v>28</v>
      </c>
      <c r="R155" s="344">
        <v>47</v>
      </c>
      <c r="S155" s="344">
        <v>2</v>
      </c>
      <c r="T155" s="344">
        <v>23</v>
      </c>
      <c r="U155" s="344">
        <v>20</v>
      </c>
      <c r="V155" s="344">
        <v>43</v>
      </c>
      <c r="W155" s="344">
        <v>2</v>
      </c>
      <c r="X155" s="344">
        <v>15</v>
      </c>
      <c r="Y155" s="344">
        <v>22</v>
      </c>
      <c r="Z155" s="344">
        <v>37</v>
      </c>
      <c r="AA155" s="345">
        <v>26</v>
      </c>
      <c r="AB155" s="345">
        <v>29</v>
      </c>
      <c r="AC155" s="345">
        <v>55</v>
      </c>
      <c r="AD155" s="345">
        <v>1</v>
      </c>
      <c r="AE155" s="345">
        <v>1</v>
      </c>
      <c r="AF155" s="345">
        <v>11</v>
      </c>
      <c r="AG155" s="345">
        <v>13</v>
      </c>
      <c r="AH155" s="345"/>
    </row>
    <row r="156" spans="1:34" ht="14.25" customHeight="1" x14ac:dyDescent="0.25">
      <c r="A156" s="344" t="s">
        <v>23</v>
      </c>
      <c r="B156" s="344" t="s">
        <v>45</v>
      </c>
      <c r="C156" s="344">
        <v>725816</v>
      </c>
      <c r="D156" s="344">
        <v>1</v>
      </c>
      <c r="E156" s="344">
        <v>1</v>
      </c>
      <c r="F156" s="1207" t="s">
        <v>446</v>
      </c>
      <c r="G156" s="344">
        <v>4</v>
      </c>
      <c r="H156" s="344">
        <v>11</v>
      </c>
      <c r="I156" s="344">
        <v>7</v>
      </c>
      <c r="J156" s="344">
        <v>18</v>
      </c>
      <c r="K156" s="344">
        <v>1</v>
      </c>
      <c r="L156" s="344">
        <v>1</v>
      </c>
      <c r="M156" s="344">
        <v>2</v>
      </c>
      <c r="N156" s="344">
        <v>3</v>
      </c>
      <c r="O156" s="344">
        <v>1</v>
      </c>
      <c r="P156" s="344">
        <v>4</v>
      </c>
      <c r="Q156" s="344">
        <v>3</v>
      </c>
      <c r="R156" s="344">
        <v>7</v>
      </c>
      <c r="S156" s="344">
        <v>1</v>
      </c>
      <c r="T156" s="344">
        <v>4</v>
      </c>
      <c r="U156" s="344">
        <v>0</v>
      </c>
      <c r="V156" s="344">
        <v>4</v>
      </c>
      <c r="W156" s="344">
        <v>1</v>
      </c>
      <c r="X156" s="344">
        <v>2</v>
      </c>
      <c r="Y156" s="344">
        <v>2</v>
      </c>
      <c r="Z156" s="344">
        <v>4</v>
      </c>
      <c r="AA156" s="345">
        <v>1</v>
      </c>
      <c r="AB156" s="345">
        <v>2</v>
      </c>
      <c r="AC156" s="345">
        <v>3</v>
      </c>
      <c r="AD156" s="345"/>
      <c r="AE156" s="345"/>
      <c r="AF156" s="345">
        <v>1</v>
      </c>
      <c r="AG156" s="345">
        <v>1</v>
      </c>
      <c r="AH156" s="345"/>
    </row>
    <row r="157" spans="1:34" ht="14.25" customHeight="1" x14ac:dyDescent="0.25">
      <c r="A157" s="344" t="s">
        <v>23</v>
      </c>
      <c r="B157" s="344" t="s">
        <v>61</v>
      </c>
      <c r="C157" s="344">
        <v>726031</v>
      </c>
      <c r="D157" s="344">
        <v>1</v>
      </c>
      <c r="E157" s="344">
        <v>7</v>
      </c>
      <c r="F157" s="1207"/>
      <c r="G157" s="344">
        <v>6</v>
      </c>
      <c r="H157" s="344">
        <v>71</v>
      </c>
      <c r="I157" s="344">
        <v>67</v>
      </c>
      <c r="J157" s="344">
        <v>138</v>
      </c>
      <c r="K157" s="344">
        <v>2</v>
      </c>
      <c r="L157" s="344">
        <v>15</v>
      </c>
      <c r="M157" s="344">
        <v>17</v>
      </c>
      <c r="N157" s="344">
        <v>32</v>
      </c>
      <c r="O157" s="344">
        <v>2</v>
      </c>
      <c r="P157" s="344">
        <v>19</v>
      </c>
      <c r="Q157" s="344">
        <v>20</v>
      </c>
      <c r="R157" s="344">
        <v>39</v>
      </c>
      <c r="S157" s="344">
        <v>1</v>
      </c>
      <c r="T157" s="344">
        <v>22</v>
      </c>
      <c r="U157" s="344">
        <v>13</v>
      </c>
      <c r="V157" s="344">
        <v>35</v>
      </c>
      <c r="W157" s="344">
        <v>1</v>
      </c>
      <c r="X157" s="344">
        <v>15</v>
      </c>
      <c r="Y157" s="344">
        <v>17</v>
      </c>
      <c r="Z157" s="344">
        <v>32</v>
      </c>
      <c r="AA157" s="345">
        <v>14</v>
      </c>
      <c r="AB157" s="345">
        <v>16</v>
      </c>
      <c r="AC157" s="345">
        <v>30</v>
      </c>
      <c r="AD157" s="345">
        <v>1</v>
      </c>
      <c r="AE157" s="345">
        <v>1</v>
      </c>
      <c r="AF157" s="345">
        <v>7</v>
      </c>
      <c r="AG157" s="345">
        <v>9</v>
      </c>
      <c r="AH157" s="345"/>
    </row>
    <row r="158" spans="1:34" ht="14.25" customHeight="1" x14ac:dyDescent="0.25">
      <c r="A158" s="344" t="s">
        <v>23</v>
      </c>
      <c r="B158" s="344" t="s">
        <v>49</v>
      </c>
      <c r="C158" s="344">
        <v>725985</v>
      </c>
      <c r="D158" s="344">
        <v>1</v>
      </c>
      <c r="E158" s="344"/>
      <c r="F158" s="1207"/>
      <c r="G158" s="344">
        <v>4</v>
      </c>
      <c r="H158" s="344">
        <v>27</v>
      </c>
      <c r="I158" s="344">
        <v>20</v>
      </c>
      <c r="J158" s="344">
        <v>47</v>
      </c>
      <c r="K158" s="344">
        <v>1</v>
      </c>
      <c r="L158" s="344">
        <v>10</v>
      </c>
      <c r="M158" s="344">
        <v>3</v>
      </c>
      <c r="N158" s="344">
        <v>13</v>
      </c>
      <c r="O158" s="344">
        <v>1</v>
      </c>
      <c r="P158" s="344">
        <v>5</v>
      </c>
      <c r="Q158" s="344">
        <v>7</v>
      </c>
      <c r="R158" s="344">
        <v>12</v>
      </c>
      <c r="S158" s="344">
        <v>1</v>
      </c>
      <c r="T158" s="344">
        <v>7</v>
      </c>
      <c r="U158" s="344">
        <v>4</v>
      </c>
      <c r="V158" s="344">
        <v>11</v>
      </c>
      <c r="W158" s="344">
        <v>1</v>
      </c>
      <c r="X158" s="344">
        <v>5</v>
      </c>
      <c r="Y158" s="344">
        <v>6</v>
      </c>
      <c r="Z158" s="344">
        <v>11</v>
      </c>
      <c r="AA158" s="345">
        <v>9</v>
      </c>
      <c r="AB158" s="345">
        <v>3</v>
      </c>
      <c r="AC158" s="345">
        <v>12</v>
      </c>
      <c r="AD158" s="345"/>
      <c r="AE158" s="345"/>
      <c r="AF158" s="345">
        <v>3</v>
      </c>
      <c r="AG158" s="345">
        <v>3</v>
      </c>
      <c r="AH158" s="345"/>
    </row>
    <row r="159" spans="1:34" ht="14.25" customHeight="1" x14ac:dyDescent="0.25">
      <c r="A159" s="344" t="s">
        <v>23</v>
      </c>
      <c r="B159" s="344" t="s">
        <v>46</v>
      </c>
      <c r="C159" s="344">
        <v>725822</v>
      </c>
      <c r="D159" s="344">
        <v>1</v>
      </c>
      <c r="E159" s="344">
        <v>5</v>
      </c>
      <c r="F159" s="1207" t="s">
        <v>446</v>
      </c>
      <c r="G159" s="344">
        <v>4</v>
      </c>
      <c r="H159" s="344">
        <v>19</v>
      </c>
      <c r="I159" s="344">
        <v>22</v>
      </c>
      <c r="J159" s="344">
        <v>41</v>
      </c>
      <c r="K159" s="344">
        <v>1</v>
      </c>
      <c r="L159" s="344">
        <v>3</v>
      </c>
      <c r="M159" s="344">
        <v>5</v>
      </c>
      <c r="N159" s="344">
        <v>8</v>
      </c>
      <c r="O159" s="344">
        <v>1</v>
      </c>
      <c r="P159" s="344">
        <v>6</v>
      </c>
      <c r="Q159" s="344">
        <v>3</v>
      </c>
      <c r="R159" s="344">
        <v>9</v>
      </c>
      <c r="S159" s="344">
        <v>1</v>
      </c>
      <c r="T159" s="344">
        <v>7</v>
      </c>
      <c r="U159" s="344">
        <v>6</v>
      </c>
      <c r="V159" s="344">
        <v>13</v>
      </c>
      <c r="W159" s="344">
        <v>1</v>
      </c>
      <c r="X159" s="344">
        <v>3</v>
      </c>
      <c r="Y159" s="344">
        <v>8</v>
      </c>
      <c r="Z159" s="344">
        <v>11</v>
      </c>
      <c r="AA159" s="345">
        <v>3</v>
      </c>
      <c r="AB159" s="345">
        <v>5</v>
      </c>
      <c r="AC159" s="345">
        <v>8</v>
      </c>
      <c r="AD159" s="345">
        <v>1</v>
      </c>
      <c r="AE159" s="345"/>
      <c r="AF159" s="345">
        <v>3</v>
      </c>
      <c r="AG159" s="345">
        <v>4</v>
      </c>
      <c r="AH159" s="345"/>
    </row>
    <row r="160" spans="1:34" ht="14.25" customHeight="1" x14ac:dyDescent="0.25">
      <c r="A160" s="344" t="s">
        <v>23</v>
      </c>
      <c r="B160" s="344" t="s">
        <v>47</v>
      </c>
      <c r="C160" s="344">
        <v>725826</v>
      </c>
      <c r="D160" s="344">
        <v>1</v>
      </c>
      <c r="E160" s="344">
        <v>4</v>
      </c>
      <c r="F160" s="1207" t="s">
        <v>446</v>
      </c>
      <c r="G160" s="344">
        <v>4</v>
      </c>
      <c r="H160" s="344">
        <v>12</v>
      </c>
      <c r="I160" s="344">
        <v>18</v>
      </c>
      <c r="J160" s="344">
        <v>30</v>
      </c>
      <c r="K160" s="344">
        <v>1</v>
      </c>
      <c r="L160" s="344">
        <v>1</v>
      </c>
      <c r="M160" s="344">
        <v>4</v>
      </c>
      <c r="N160" s="344">
        <v>5</v>
      </c>
      <c r="O160" s="344">
        <v>1</v>
      </c>
      <c r="P160" s="344">
        <v>4</v>
      </c>
      <c r="Q160" s="344">
        <v>3</v>
      </c>
      <c r="R160" s="344">
        <v>7</v>
      </c>
      <c r="S160" s="344">
        <v>1</v>
      </c>
      <c r="T160" s="344">
        <v>5</v>
      </c>
      <c r="U160" s="344">
        <v>7</v>
      </c>
      <c r="V160" s="344">
        <v>12</v>
      </c>
      <c r="W160" s="344">
        <v>1</v>
      </c>
      <c r="X160" s="344">
        <v>2</v>
      </c>
      <c r="Y160" s="344">
        <v>4</v>
      </c>
      <c r="Z160" s="344">
        <v>6</v>
      </c>
      <c r="AA160" s="345">
        <v>1</v>
      </c>
      <c r="AB160" s="345">
        <v>3</v>
      </c>
      <c r="AC160" s="345">
        <v>4</v>
      </c>
      <c r="AD160" s="345">
        <v>1</v>
      </c>
      <c r="AE160" s="345"/>
      <c r="AF160" s="345">
        <v>1</v>
      </c>
      <c r="AG160" s="345">
        <v>2</v>
      </c>
      <c r="AH160" s="345"/>
    </row>
    <row r="161" spans="1:34" ht="14.25" customHeight="1" x14ac:dyDescent="0.25">
      <c r="A161" s="344" t="s">
        <v>23</v>
      </c>
      <c r="B161" s="344" t="s">
        <v>48</v>
      </c>
      <c r="C161" s="344">
        <v>725983</v>
      </c>
      <c r="D161" s="344">
        <v>1</v>
      </c>
      <c r="E161" s="344"/>
      <c r="F161" s="1207"/>
      <c r="G161" s="344">
        <v>4</v>
      </c>
      <c r="H161" s="344">
        <v>34</v>
      </c>
      <c r="I161" s="344">
        <v>26</v>
      </c>
      <c r="J161" s="344">
        <v>60</v>
      </c>
      <c r="K161" s="344">
        <v>1</v>
      </c>
      <c r="L161" s="344">
        <v>6</v>
      </c>
      <c r="M161" s="344">
        <v>8</v>
      </c>
      <c r="N161" s="344">
        <v>14</v>
      </c>
      <c r="O161" s="344">
        <v>1</v>
      </c>
      <c r="P161" s="344">
        <v>10</v>
      </c>
      <c r="Q161" s="344">
        <v>9</v>
      </c>
      <c r="R161" s="344">
        <v>19</v>
      </c>
      <c r="S161" s="344">
        <v>1</v>
      </c>
      <c r="T161" s="344">
        <v>11</v>
      </c>
      <c r="U161" s="344">
        <v>5</v>
      </c>
      <c r="V161" s="344">
        <v>16</v>
      </c>
      <c r="W161" s="344">
        <v>1</v>
      </c>
      <c r="X161" s="344">
        <v>7</v>
      </c>
      <c r="Y161" s="344">
        <v>4</v>
      </c>
      <c r="Z161" s="344">
        <v>11</v>
      </c>
      <c r="AA161" s="345">
        <v>6</v>
      </c>
      <c r="AB161" s="345">
        <v>9</v>
      </c>
      <c r="AC161" s="345">
        <v>15</v>
      </c>
      <c r="AD161" s="345">
        <v>1</v>
      </c>
      <c r="AE161" s="345">
        <v>1</v>
      </c>
      <c r="AF161" s="345">
        <v>5</v>
      </c>
      <c r="AG161" s="345">
        <v>7</v>
      </c>
      <c r="AH161" s="345"/>
    </row>
    <row r="162" spans="1:34" s="335" customFormat="1" ht="18.75" customHeight="1" x14ac:dyDescent="0.25">
      <c r="A162" s="1325" t="s">
        <v>1015</v>
      </c>
      <c r="B162" s="1325"/>
      <c r="C162" s="1325"/>
      <c r="D162" s="330">
        <f>SUM(D151:D161)</f>
        <v>11</v>
      </c>
      <c r="E162" s="330">
        <f t="shared" ref="E162:AG162" si="7">SUM(E151:E161)</f>
        <v>23</v>
      </c>
      <c r="F162" s="330">
        <f>SUM(D152:D153,D156,D159:D160)</f>
        <v>5</v>
      </c>
      <c r="G162" s="330">
        <f t="shared" si="7"/>
        <v>50</v>
      </c>
      <c r="H162" s="330">
        <f t="shared" si="7"/>
        <v>349</v>
      </c>
      <c r="I162" s="330">
        <f t="shared" si="7"/>
        <v>341</v>
      </c>
      <c r="J162" s="330">
        <f t="shared" si="7"/>
        <v>690</v>
      </c>
      <c r="K162" s="330">
        <f t="shared" si="7"/>
        <v>13</v>
      </c>
      <c r="L162" s="330">
        <f t="shared" si="7"/>
        <v>86</v>
      </c>
      <c r="M162" s="330">
        <f t="shared" si="7"/>
        <v>86</v>
      </c>
      <c r="N162" s="330">
        <f t="shared" si="7"/>
        <v>172</v>
      </c>
      <c r="O162" s="330">
        <f t="shared" si="7"/>
        <v>13</v>
      </c>
      <c r="P162" s="330">
        <f t="shared" si="7"/>
        <v>84</v>
      </c>
      <c r="Q162" s="330">
        <f t="shared" si="7"/>
        <v>94</v>
      </c>
      <c r="R162" s="330">
        <f t="shared" si="7"/>
        <v>178</v>
      </c>
      <c r="S162" s="330">
        <f t="shared" si="7"/>
        <v>12</v>
      </c>
      <c r="T162" s="330">
        <f t="shared" si="7"/>
        <v>104</v>
      </c>
      <c r="U162" s="330">
        <f t="shared" si="7"/>
        <v>77</v>
      </c>
      <c r="V162" s="330">
        <f t="shared" si="7"/>
        <v>181</v>
      </c>
      <c r="W162" s="330">
        <f t="shared" si="7"/>
        <v>12</v>
      </c>
      <c r="X162" s="330">
        <f t="shared" si="7"/>
        <v>75</v>
      </c>
      <c r="Y162" s="330">
        <f t="shared" si="7"/>
        <v>84</v>
      </c>
      <c r="Z162" s="330">
        <f t="shared" si="7"/>
        <v>159</v>
      </c>
      <c r="AA162" s="330">
        <f t="shared" si="7"/>
        <v>81</v>
      </c>
      <c r="AB162" s="330">
        <f t="shared" si="7"/>
        <v>82</v>
      </c>
      <c r="AC162" s="330">
        <f t="shared" si="7"/>
        <v>163</v>
      </c>
      <c r="AD162" s="330">
        <f t="shared" si="7"/>
        <v>5</v>
      </c>
      <c r="AE162" s="330">
        <f t="shared" si="7"/>
        <v>4</v>
      </c>
      <c r="AF162" s="330">
        <f t="shared" si="7"/>
        <v>44</v>
      </c>
      <c r="AG162" s="330">
        <f t="shared" si="7"/>
        <v>53</v>
      </c>
      <c r="AH162" s="330"/>
    </row>
    <row r="163" spans="1:34" s="341" customFormat="1" ht="18.75" customHeight="1" x14ac:dyDescent="0.25">
      <c r="A163" s="1338" t="s">
        <v>1016</v>
      </c>
      <c r="B163" s="1338"/>
      <c r="C163" s="1338"/>
      <c r="D163" s="340">
        <f>SUM(D162,D150)</f>
        <v>35</v>
      </c>
      <c r="E163" s="340">
        <f t="shared" ref="E163:AH163" si="8">SUM(E162,E150)</f>
        <v>98</v>
      </c>
      <c r="F163" s="340">
        <f t="shared" si="8"/>
        <v>22</v>
      </c>
      <c r="G163" s="340">
        <f t="shared" si="8"/>
        <v>159</v>
      </c>
      <c r="H163" s="340">
        <f t="shared" si="8"/>
        <v>1011</v>
      </c>
      <c r="I163" s="340">
        <f t="shared" si="8"/>
        <v>974</v>
      </c>
      <c r="J163" s="340">
        <f t="shared" si="8"/>
        <v>1985</v>
      </c>
      <c r="K163" s="340">
        <f t="shared" si="8"/>
        <v>42</v>
      </c>
      <c r="L163" s="340">
        <f t="shared" si="8"/>
        <v>252</v>
      </c>
      <c r="M163" s="340">
        <f t="shared" si="8"/>
        <v>260</v>
      </c>
      <c r="N163" s="340">
        <f t="shared" si="8"/>
        <v>512</v>
      </c>
      <c r="O163" s="340">
        <f t="shared" si="8"/>
        <v>40</v>
      </c>
      <c r="P163" s="340">
        <f t="shared" si="8"/>
        <v>255</v>
      </c>
      <c r="Q163" s="340">
        <f t="shared" si="8"/>
        <v>253</v>
      </c>
      <c r="R163" s="340">
        <f t="shared" si="8"/>
        <v>508</v>
      </c>
      <c r="S163" s="340">
        <f t="shared" si="8"/>
        <v>38</v>
      </c>
      <c r="T163" s="340">
        <f t="shared" si="8"/>
        <v>266</v>
      </c>
      <c r="U163" s="340">
        <f t="shared" si="8"/>
        <v>213</v>
      </c>
      <c r="V163" s="340">
        <f t="shared" si="8"/>
        <v>479</v>
      </c>
      <c r="W163" s="340">
        <f t="shared" si="8"/>
        <v>39</v>
      </c>
      <c r="X163" s="340">
        <f t="shared" si="8"/>
        <v>238</v>
      </c>
      <c r="Y163" s="340">
        <f t="shared" si="8"/>
        <v>248</v>
      </c>
      <c r="Z163" s="340">
        <f t="shared" si="8"/>
        <v>486</v>
      </c>
      <c r="AA163" s="340">
        <f t="shared" si="8"/>
        <v>240</v>
      </c>
      <c r="AB163" s="340">
        <f t="shared" si="8"/>
        <v>248</v>
      </c>
      <c r="AC163" s="340">
        <f t="shared" si="8"/>
        <v>488</v>
      </c>
      <c r="AD163" s="340">
        <f t="shared" si="8"/>
        <v>15</v>
      </c>
      <c r="AE163" s="340">
        <f t="shared" si="8"/>
        <v>8</v>
      </c>
      <c r="AF163" s="340">
        <f t="shared" si="8"/>
        <v>118</v>
      </c>
      <c r="AG163" s="340">
        <f t="shared" si="8"/>
        <v>141</v>
      </c>
      <c r="AH163" s="340">
        <f t="shared" si="8"/>
        <v>3</v>
      </c>
    </row>
    <row r="164" spans="1:34" ht="14.25" customHeight="1" x14ac:dyDescent="0.25">
      <c r="A164" s="342" t="s">
        <v>80</v>
      </c>
      <c r="B164" s="342" t="s">
        <v>88</v>
      </c>
      <c r="C164" s="342">
        <v>726207</v>
      </c>
      <c r="D164" s="342">
        <v>1</v>
      </c>
      <c r="E164" s="342">
        <v>10</v>
      </c>
      <c r="F164" s="1206"/>
      <c r="G164" s="342">
        <v>4</v>
      </c>
      <c r="H164" s="342">
        <v>40</v>
      </c>
      <c r="I164" s="342">
        <v>38</v>
      </c>
      <c r="J164" s="342">
        <v>78</v>
      </c>
      <c r="K164" s="342">
        <v>1</v>
      </c>
      <c r="L164" s="342">
        <v>11</v>
      </c>
      <c r="M164" s="342">
        <v>13</v>
      </c>
      <c r="N164" s="342">
        <v>24</v>
      </c>
      <c r="O164" s="342">
        <v>1</v>
      </c>
      <c r="P164" s="342">
        <v>14</v>
      </c>
      <c r="Q164" s="342">
        <v>8</v>
      </c>
      <c r="R164" s="342">
        <v>22</v>
      </c>
      <c r="S164" s="342">
        <v>1</v>
      </c>
      <c r="T164" s="342">
        <v>4</v>
      </c>
      <c r="U164" s="342">
        <v>11</v>
      </c>
      <c r="V164" s="342">
        <v>15</v>
      </c>
      <c r="W164" s="342">
        <v>1</v>
      </c>
      <c r="X164" s="342">
        <v>11</v>
      </c>
      <c r="Y164" s="342">
        <v>6</v>
      </c>
      <c r="Z164" s="342">
        <v>17</v>
      </c>
      <c r="AA164" s="343">
        <v>9</v>
      </c>
      <c r="AB164" s="343">
        <v>13</v>
      </c>
      <c r="AC164" s="343">
        <v>22</v>
      </c>
      <c r="AD164" s="343">
        <v>1</v>
      </c>
      <c r="AE164" s="343">
        <v>1</v>
      </c>
      <c r="AF164" s="343">
        <v>5</v>
      </c>
      <c r="AG164" s="343">
        <v>7</v>
      </c>
      <c r="AH164" s="343">
        <v>3</v>
      </c>
    </row>
    <row r="165" spans="1:34" ht="14.25" customHeight="1" x14ac:dyDescent="0.25">
      <c r="A165" s="342" t="s">
        <v>80</v>
      </c>
      <c r="B165" s="342" t="s">
        <v>104</v>
      </c>
      <c r="C165" s="342">
        <v>748708</v>
      </c>
      <c r="D165" s="342">
        <v>1</v>
      </c>
      <c r="E165" s="342"/>
      <c r="F165" s="1206"/>
      <c r="G165" s="342">
        <v>5</v>
      </c>
      <c r="H165" s="342">
        <v>50</v>
      </c>
      <c r="I165" s="342">
        <v>61</v>
      </c>
      <c r="J165" s="342">
        <v>111</v>
      </c>
      <c r="K165" s="342">
        <v>2</v>
      </c>
      <c r="L165" s="342">
        <v>17</v>
      </c>
      <c r="M165" s="342">
        <v>17</v>
      </c>
      <c r="N165" s="342">
        <v>34</v>
      </c>
      <c r="O165" s="342">
        <v>1</v>
      </c>
      <c r="P165" s="342">
        <v>9</v>
      </c>
      <c r="Q165" s="342">
        <v>15</v>
      </c>
      <c r="R165" s="342">
        <v>24</v>
      </c>
      <c r="S165" s="342">
        <v>1</v>
      </c>
      <c r="T165" s="342">
        <v>13</v>
      </c>
      <c r="U165" s="342">
        <v>17</v>
      </c>
      <c r="V165" s="342">
        <v>30</v>
      </c>
      <c r="W165" s="342">
        <v>1</v>
      </c>
      <c r="X165" s="342">
        <v>11</v>
      </c>
      <c r="Y165" s="342">
        <v>12</v>
      </c>
      <c r="Z165" s="342">
        <v>23</v>
      </c>
      <c r="AA165" s="343">
        <v>17</v>
      </c>
      <c r="AB165" s="343">
        <v>13</v>
      </c>
      <c r="AC165" s="343">
        <v>30</v>
      </c>
      <c r="AD165" s="343"/>
      <c r="AE165" s="343">
        <v>1</v>
      </c>
      <c r="AF165" s="343">
        <v>10</v>
      </c>
      <c r="AG165" s="343">
        <v>11</v>
      </c>
      <c r="AH165" s="343">
        <v>1</v>
      </c>
    </row>
    <row r="166" spans="1:34" ht="14.25" customHeight="1" x14ac:dyDescent="0.25">
      <c r="A166" s="342" t="s">
        <v>80</v>
      </c>
      <c r="B166" s="342" t="s">
        <v>93</v>
      </c>
      <c r="C166" s="342">
        <v>726221</v>
      </c>
      <c r="D166" s="342">
        <v>1</v>
      </c>
      <c r="E166" s="342">
        <v>6</v>
      </c>
      <c r="F166" s="1206"/>
      <c r="G166" s="342">
        <v>4</v>
      </c>
      <c r="H166" s="342">
        <v>34</v>
      </c>
      <c r="I166" s="342">
        <v>48</v>
      </c>
      <c r="J166" s="342">
        <v>82</v>
      </c>
      <c r="K166" s="342">
        <v>1</v>
      </c>
      <c r="L166" s="342">
        <v>9</v>
      </c>
      <c r="M166" s="342">
        <v>13</v>
      </c>
      <c r="N166" s="342">
        <v>22</v>
      </c>
      <c r="O166" s="342">
        <v>1</v>
      </c>
      <c r="P166" s="342">
        <v>10</v>
      </c>
      <c r="Q166" s="342">
        <v>11</v>
      </c>
      <c r="R166" s="342">
        <v>21</v>
      </c>
      <c r="S166" s="342">
        <v>1</v>
      </c>
      <c r="T166" s="342">
        <v>9</v>
      </c>
      <c r="U166" s="342">
        <v>9</v>
      </c>
      <c r="V166" s="342">
        <v>18</v>
      </c>
      <c r="W166" s="342">
        <v>1</v>
      </c>
      <c r="X166" s="342">
        <v>6</v>
      </c>
      <c r="Y166" s="342">
        <v>15</v>
      </c>
      <c r="Z166" s="342">
        <v>21</v>
      </c>
      <c r="AA166" s="343">
        <v>11</v>
      </c>
      <c r="AB166" s="343">
        <v>15</v>
      </c>
      <c r="AC166" s="343">
        <v>26</v>
      </c>
      <c r="AD166" s="343">
        <v>1</v>
      </c>
      <c r="AE166" s="343"/>
      <c r="AF166" s="343">
        <v>5</v>
      </c>
      <c r="AG166" s="343">
        <v>6</v>
      </c>
      <c r="AH166" s="343">
        <v>2</v>
      </c>
    </row>
    <row r="167" spans="1:34" ht="14.25" customHeight="1" x14ac:dyDescent="0.25">
      <c r="A167" s="342" t="s">
        <v>80</v>
      </c>
      <c r="B167" s="342" t="s">
        <v>94</v>
      </c>
      <c r="C167" s="342">
        <v>726223</v>
      </c>
      <c r="D167" s="342">
        <v>1</v>
      </c>
      <c r="E167" s="342">
        <v>6</v>
      </c>
      <c r="F167" s="1206"/>
      <c r="G167" s="342">
        <v>4</v>
      </c>
      <c r="H167" s="342">
        <v>33</v>
      </c>
      <c r="I167" s="342">
        <v>23</v>
      </c>
      <c r="J167" s="342">
        <v>56</v>
      </c>
      <c r="K167" s="342">
        <v>1</v>
      </c>
      <c r="L167" s="342">
        <v>5</v>
      </c>
      <c r="M167" s="342">
        <v>10</v>
      </c>
      <c r="N167" s="342">
        <v>15</v>
      </c>
      <c r="O167" s="342">
        <v>1</v>
      </c>
      <c r="P167" s="342">
        <v>9</v>
      </c>
      <c r="Q167" s="342">
        <v>5</v>
      </c>
      <c r="R167" s="342">
        <v>14</v>
      </c>
      <c r="S167" s="342">
        <v>1</v>
      </c>
      <c r="T167" s="342">
        <v>8</v>
      </c>
      <c r="U167" s="342">
        <v>5</v>
      </c>
      <c r="V167" s="342">
        <v>13</v>
      </c>
      <c r="W167" s="342">
        <v>1</v>
      </c>
      <c r="X167" s="342">
        <v>11</v>
      </c>
      <c r="Y167" s="342">
        <v>3</v>
      </c>
      <c r="Z167" s="342">
        <v>14</v>
      </c>
      <c r="AA167" s="343">
        <v>5</v>
      </c>
      <c r="AB167" s="343">
        <v>11</v>
      </c>
      <c r="AC167" s="343">
        <v>16</v>
      </c>
      <c r="AD167" s="343">
        <v>1</v>
      </c>
      <c r="AE167" s="343"/>
      <c r="AF167" s="343">
        <v>5</v>
      </c>
      <c r="AG167" s="343">
        <v>6</v>
      </c>
      <c r="AH167" s="343"/>
    </row>
    <row r="168" spans="1:34" s="332" customFormat="1" ht="17.25" customHeight="1" x14ac:dyDescent="0.25">
      <c r="A168" s="1337" t="s">
        <v>453</v>
      </c>
      <c r="B168" s="1337"/>
      <c r="C168" s="1337"/>
      <c r="D168" s="329">
        <f>SUM(D164:D167)</f>
        <v>4</v>
      </c>
      <c r="E168" s="329">
        <f t="shared" ref="E168:AH168" si="9">SUM(E164:E167)</f>
        <v>22</v>
      </c>
      <c r="F168" s="329"/>
      <c r="G168" s="329">
        <f t="shared" si="9"/>
        <v>17</v>
      </c>
      <c r="H168" s="329">
        <f t="shared" si="9"/>
        <v>157</v>
      </c>
      <c r="I168" s="329">
        <f t="shared" si="9"/>
        <v>170</v>
      </c>
      <c r="J168" s="329">
        <f t="shared" si="9"/>
        <v>327</v>
      </c>
      <c r="K168" s="329">
        <f t="shared" si="9"/>
        <v>5</v>
      </c>
      <c r="L168" s="329">
        <f t="shared" si="9"/>
        <v>42</v>
      </c>
      <c r="M168" s="329">
        <f t="shared" si="9"/>
        <v>53</v>
      </c>
      <c r="N168" s="329">
        <f t="shared" si="9"/>
        <v>95</v>
      </c>
      <c r="O168" s="329">
        <f t="shared" si="9"/>
        <v>4</v>
      </c>
      <c r="P168" s="329">
        <f t="shared" si="9"/>
        <v>42</v>
      </c>
      <c r="Q168" s="329">
        <f t="shared" si="9"/>
        <v>39</v>
      </c>
      <c r="R168" s="329">
        <f t="shared" si="9"/>
        <v>81</v>
      </c>
      <c r="S168" s="329">
        <f t="shared" si="9"/>
        <v>4</v>
      </c>
      <c r="T168" s="329">
        <f t="shared" si="9"/>
        <v>34</v>
      </c>
      <c r="U168" s="329">
        <f t="shared" si="9"/>
        <v>42</v>
      </c>
      <c r="V168" s="329">
        <f t="shared" si="9"/>
        <v>76</v>
      </c>
      <c r="W168" s="329">
        <f t="shared" si="9"/>
        <v>4</v>
      </c>
      <c r="X168" s="329">
        <f t="shared" si="9"/>
        <v>39</v>
      </c>
      <c r="Y168" s="329">
        <f t="shared" si="9"/>
        <v>36</v>
      </c>
      <c r="Z168" s="329">
        <f t="shared" si="9"/>
        <v>75</v>
      </c>
      <c r="AA168" s="329">
        <f t="shared" si="9"/>
        <v>42</v>
      </c>
      <c r="AB168" s="329">
        <f t="shared" si="9"/>
        <v>52</v>
      </c>
      <c r="AC168" s="329">
        <f t="shared" si="9"/>
        <v>94</v>
      </c>
      <c r="AD168" s="329">
        <f t="shared" si="9"/>
        <v>3</v>
      </c>
      <c r="AE168" s="329">
        <f t="shared" si="9"/>
        <v>2</v>
      </c>
      <c r="AF168" s="329">
        <f t="shared" si="9"/>
        <v>25</v>
      </c>
      <c r="AG168" s="329">
        <f t="shared" si="9"/>
        <v>30</v>
      </c>
      <c r="AH168" s="329">
        <f t="shared" si="9"/>
        <v>6</v>
      </c>
    </row>
    <row r="169" spans="1:34" ht="14.25" customHeight="1" x14ac:dyDescent="0.25">
      <c r="A169" s="344" t="s">
        <v>80</v>
      </c>
      <c r="B169" s="344" t="s">
        <v>89</v>
      </c>
      <c r="C169" s="344">
        <v>726210</v>
      </c>
      <c r="D169" s="344">
        <v>1</v>
      </c>
      <c r="E169" s="344"/>
      <c r="F169" s="1207"/>
      <c r="G169" s="344">
        <v>4</v>
      </c>
      <c r="H169" s="344">
        <v>25</v>
      </c>
      <c r="I169" s="344">
        <v>20</v>
      </c>
      <c r="J169" s="344">
        <v>45</v>
      </c>
      <c r="K169" s="344">
        <v>1</v>
      </c>
      <c r="L169" s="344">
        <v>9</v>
      </c>
      <c r="M169" s="344">
        <v>5</v>
      </c>
      <c r="N169" s="344">
        <v>14</v>
      </c>
      <c r="O169" s="344">
        <v>1</v>
      </c>
      <c r="P169" s="344">
        <v>8</v>
      </c>
      <c r="Q169" s="344">
        <v>3</v>
      </c>
      <c r="R169" s="344">
        <v>11</v>
      </c>
      <c r="S169" s="344">
        <v>1</v>
      </c>
      <c r="T169" s="344">
        <v>5</v>
      </c>
      <c r="U169" s="344">
        <v>7</v>
      </c>
      <c r="V169" s="344">
        <v>12</v>
      </c>
      <c r="W169" s="344">
        <v>1</v>
      </c>
      <c r="X169" s="344">
        <v>3</v>
      </c>
      <c r="Y169" s="344">
        <v>5</v>
      </c>
      <c r="Z169" s="344">
        <v>8</v>
      </c>
      <c r="AA169" s="345">
        <v>9</v>
      </c>
      <c r="AB169" s="345">
        <v>4</v>
      </c>
      <c r="AC169" s="345">
        <v>13</v>
      </c>
      <c r="AD169" s="345"/>
      <c r="AE169" s="345"/>
      <c r="AF169" s="345">
        <v>2</v>
      </c>
      <c r="AG169" s="345">
        <v>2</v>
      </c>
      <c r="AH169" s="345">
        <v>1</v>
      </c>
    </row>
    <row r="170" spans="1:34" ht="14.25" customHeight="1" x14ac:dyDescent="0.25">
      <c r="A170" s="344" t="s">
        <v>80</v>
      </c>
      <c r="B170" s="344" t="s">
        <v>95</v>
      </c>
      <c r="C170" s="344">
        <v>726230</v>
      </c>
      <c r="D170" s="344">
        <v>1</v>
      </c>
      <c r="E170" s="344">
        <v>8</v>
      </c>
      <c r="F170" s="1207"/>
      <c r="G170" s="344">
        <v>4</v>
      </c>
      <c r="H170" s="344">
        <v>39</v>
      </c>
      <c r="I170" s="344">
        <v>35</v>
      </c>
      <c r="J170" s="344">
        <v>74</v>
      </c>
      <c r="K170" s="344">
        <v>1</v>
      </c>
      <c r="L170" s="344">
        <v>11</v>
      </c>
      <c r="M170" s="344">
        <v>9</v>
      </c>
      <c r="N170" s="344">
        <v>20</v>
      </c>
      <c r="O170" s="344">
        <v>1</v>
      </c>
      <c r="P170" s="344">
        <v>6</v>
      </c>
      <c r="Q170" s="344">
        <v>9</v>
      </c>
      <c r="R170" s="344">
        <v>15</v>
      </c>
      <c r="S170" s="344">
        <v>1</v>
      </c>
      <c r="T170" s="344">
        <v>9</v>
      </c>
      <c r="U170" s="344">
        <v>12</v>
      </c>
      <c r="V170" s="344">
        <v>21</v>
      </c>
      <c r="W170" s="344">
        <v>1</v>
      </c>
      <c r="X170" s="344">
        <v>13</v>
      </c>
      <c r="Y170" s="344">
        <v>5</v>
      </c>
      <c r="Z170" s="344">
        <v>18</v>
      </c>
      <c r="AA170" s="345">
        <v>11</v>
      </c>
      <c r="AB170" s="345">
        <v>10</v>
      </c>
      <c r="AC170" s="345">
        <v>21</v>
      </c>
      <c r="AD170" s="345">
        <v>1</v>
      </c>
      <c r="AE170" s="345">
        <v>1</v>
      </c>
      <c r="AF170" s="345">
        <v>4</v>
      </c>
      <c r="AG170" s="345">
        <v>6</v>
      </c>
      <c r="AH170" s="345"/>
    </row>
    <row r="171" spans="1:34" ht="14.25" customHeight="1" x14ac:dyDescent="0.25">
      <c r="A171" s="344" t="s">
        <v>80</v>
      </c>
      <c r="B171" s="344" t="s">
        <v>90</v>
      </c>
      <c r="C171" s="344">
        <v>726211</v>
      </c>
      <c r="D171" s="344">
        <v>1</v>
      </c>
      <c r="E171" s="344">
        <v>9</v>
      </c>
      <c r="F171" s="1207"/>
      <c r="G171" s="344">
        <v>4</v>
      </c>
      <c r="H171" s="344">
        <v>24</v>
      </c>
      <c r="I171" s="344">
        <v>24</v>
      </c>
      <c r="J171" s="344">
        <v>48</v>
      </c>
      <c r="K171" s="344">
        <v>1</v>
      </c>
      <c r="L171" s="344">
        <v>6</v>
      </c>
      <c r="M171" s="344">
        <v>7</v>
      </c>
      <c r="N171" s="344">
        <v>13</v>
      </c>
      <c r="O171" s="344">
        <v>1</v>
      </c>
      <c r="P171" s="344">
        <v>5</v>
      </c>
      <c r="Q171" s="344">
        <v>6</v>
      </c>
      <c r="R171" s="344">
        <v>11</v>
      </c>
      <c r="S171" s="344">
        <v>1</v>
      </c>
      <c r="T171" s="344">
        <v>7</v>
      </c>
      <c r="U171" s="344">
        <v>6</v>
      </c>
      <c r="V171" s="344">
        <v>13</v>
      </c>
      <c r="W171" s="344">
        <v>1</v>
      </c>
      <c r="X171" s="344">
        <v>6</v>
      </c>
      <c r="Y171" s="344">
        <v>5</v>
      </c>
      <c r="Z171" s="344">
        <v>11</v>
      </c>
      <c r="AA171" s="345">
        <v>5</v>
      </c>
      <c r="AB171" s="345">
        <v>7</v>
      </c>
      <c r="AC171" s="345">
        <v>12</v>
      </c>
      <c r="AD171" s="345"/>
      <c r="AE171" s="345"/>
      <c r="AF171" s="345">
        <v>4</v>
      </c>
      <c r="AG171" s="345">
        <v>4</v>
      </c>
      <c r="AH171" s="345"/>
    </row>
    <row r="172" spans="1:34" ht="14.25" customHeight="1" x14ac:dyDescent="0.25">
      <c r="A172" s="344" t="s">
        <v>80</v>
      </c>
      <c r="B172" s="344" t="s">
        <v>98</v>
      </c>
      <c r="C172" s="344">
        <v>726239</v>
      </c>
      <c r="D172" s="344">
        <v>1</v>
      </c>
      <c r="E172" s="344">
        <v>3</v>
      </c>
      <c r="F172" s="1207" t="s">
        <v>446</v>
      </c>
      <c r="G172" s="344">
        <v>4</v>
      </c>
      <c r="H172" s="344">
        <v>9</v>
      </c>
      <c r="I172" s="344">
        <v>6</v>
      </c>
      <c r="J172" s="344">
        <v>15</v>
      </c>
      <c r="K172" s="344">
        <v>1</v>
      </c>
      <c r="L172" s="344">
        <v>4</v>
      </c>
      <c r="M172" s="344">
        <v>3</v>
      </c>
      <c r="N172" s="344">
        <v>7</v>
      </c>
      <c r="O172" s="344">
        <v>1</v>
      </c>
      <c r="P172" s="344">
        <v>2</v>
      </c>
      <c r="Q172" s="344">
        <v>1</v>
      </c>
      <c r="R172" s="344">
        <v>3</v>
      </c>
      <c r="S172" s="344">
        <v>1</v>
      </c>
      <c r="T172" s="344">
        <v>2</v>
      </c>
      <c r="U172" s="344">
        <v>1</v>
      </c>
      <c r="V172" s="344">
        <v>3</v>
      </c>
      <c r="W172" s="344">
        <v>1</v>
      </c>
      <c r="X172" s="344">
        <v>1</v>
      </c>
      <c r="Y172" s="344">
        <v>1</v>
      </c>
      <c r="Z172" s="344">
        <v>2</v>
      </c>
      <c r="AA172" s="345">
        <v>4</v>
      </c>
      <c r="AB172" s="345">
        <v>3</v>
      </c>
      <c r="AC172" s="345">
        <v>7</v>
      </c>
      <c r="AD172" s="345"/>
      <c r="AE172" s="345"/>
      <c r="AF172" s="345">
        <v>2</v>
      </c>
      <c r="AG172" s="345">
        <v>2</v>
      </c>
      <c r="AH172" s="345"/>
    </row>
    <row r="173" spans="1:34" ht="14.25" customHeight="1" x14ac:dyDescent="0.25">
      <c r="A173" s="344" t="s">
        <v>80</v>
      </c>
      <c r="B173" s="344" t="s">
        <v>96</v>
      </c>
      <c r="C173" s="344">
        <v>726231</v>
      </c>
      <c r="D173" s="344">
        <v>1</v>
      </c>
      <c r="E173" s="344">
        <v>10</v>
      </c>
      <c r="F173" s="1207"/>
      <c r="G173" s="344">
        <v>8</v>
      </c>
      <c r="H173" s="344">
        <v>89</v>
      </c>
      <c r="I173" s="344">
        <v>81</v>
      </c>
      <c r="J173" s="344">
        <v>170</v>
      </c>
      <c r="K173" s="344">
        <v>2</v>
      </c>
      <c r="L173" s="344">
        <v>26</v>
      </c>
      <c r="M173" s="344">
        <v>28</v>
      </c>
      <c r="N173" s="344">
        <v>54</v>
      </c>
      <c r="O173" s="344">
        <v>2</v>
      </c>
      <c r="P173" s="344">
        <v>21</v>
      </c>
      <c r="Q173" s="344">
        <v>18</v>
      </c>
      <c r="R173" s="344">
        <v>39</v>
      </c>
      <c r="S173" s="344">
        <v>2</v>
      </c>
      <c r="T173" s="344">
        <v>18</v>
      </c>
      <c r="U173" s="344">
        <v>20</v>
      </c>
      <c r="V173" s="344">
        <v>38</v>
      </c>
      <c r="W173" s="344">
        <v>2</v>
      </c>
      <c r="X173" s="344">
        <v>24</v>
      </c>
      <c r="Y173" s="344">
        <v>15</v>
      </c>
      <c r="Z173" s="344">
        <v>39</v>
      </c>
      <c r="AA173" s="345">
        <v>26</v>
      </c>
      <c r="AB173" s="345">
        <v>28</v>
      </c>
      <c r="AC173" s="345">
        <v>54</v>
      </c>
      <c r="AD173" s="345">
        <v>1</v>
      </c>
      <c r="AE173" s="345">
        <v>1</v>
      </c>
      <c r="AF173" s="345">
        <v>10</v>
      </c>
      <c r="AG173" s="345">
        <v>12</v>
      </c>
      <c r="AH173" s="345"/>
    </row>
    <row r="174" spans="1:34" ht="14.25" customHeight="1" x14ac:dyDescent="0.25">
      <c r="A174" s="344" t="s">
        <v>80</v>
      </c>
      <c r="B174" s="344" t="s">
        <v>99</v>
      </c>
      <c r="C174" s="344">
        <v>726243</v>
      </c>
      <c r="D174" s="344">
        <v>1</v>
      </c>
      <c r="E174" s="344">
        <v>7</v>
      </c>
      <c r="F174" s="1207"/>
      <c r="G174" s="344">
        <v>6</v>
      </c>
      <c r="H174" s="344">
        <v>65</v>
      </c>
      <c r="I174" s="344">
        <v>69</v>
      </c>
      <c r="J174" s="344">
        <v>134</v>
      </c>
      <c r="K174" s="344">
        <v>1</v>
      </c>
      <c r="L174" s="344">
        <v>10</v>
      </c>
      <c r="M174" s="344">
        <v>22</v>
      </c>
      <c r="N174" s="344">
        <v>32</v>
      </c>
      <c r="O174" s="344">
        <v>2</v>
      </c>
      <c r="P174" s="344">
        <v>19</v>
      </c>
      <c r="Q174" s="344">
        <v>17</v>
      </c>
      <c r="R174" s="344">
        <v>36</v>
      </c>
      <c r="S174" s="344">
        <v>2</v>
      </c>
      <c r="T174" s="344">
        <v>20</v>
      </c>
      <c r="U174" s="344">
        <v>17</v>
      </c>
      <c r="V174" s="344">
        <v>37</v>
      </c>
      <c r="W174" s="344">
        <v>1</v>
      </c>
      <c r="X174" s="344">
        <v>16</v>
      </c>
      <c r="Y174" s="344">
        <v>13</v>
      </c>
      <c r="Z174" s="344">
        <v>29</v>
      </c>
      <c r="AA174" s="345">
        <v>13</v>
      </c>
      <c r="AB174" s="345">
        <v>21</v>
      </c>
      <c r="AC174" s="345">
        <v>34</v>
      </c>
      <c r="AD174" s="345">
        <v>1</v>
      </c>
      <c r="AE174" s="345">
        <v>1</v>
      </c>
      <c r="AF174" s="345">
        <v>7</v>
      </c>
      <c r="AG174" s="345">
        <v>9</v>
      </c>
      <c r="AH174" s="345">
        <v>1</v>
      </c>
    </row>
    <row r="175" spans="1:34" ht="14.25" customHeight="1" x14ac:dyDescent="0.25">
      <c r="A175" s="344" t="s">
        <v>80</v>
      </c>
      <c r="B175" s="344" t="s">
        <v>97</v>
      </c>
      <c r="C175" s="344">
        <v>726232</v>
      </c>
      <c r="D175" s="344">
        <v>1</v>
      </c>
      <c r="E175" s="344">
        <v>12</v>
      </c>
      <c r="F175" s="1207"/>
      <c r="G175" s="344">
        <v>7</v>
      </c>
      <c r="H175" s="344">
        <v>72</v>
      </c>
      <c r="I175" s="344">
        <v>70</v>
      </c>
      <c r="J175" s="344">
        <v>142</v>
      </c>
      <c r="K175" s="344">
        <v>2</v>
      </c>
      <c r="L175" s="344">
        <v>20</v>
      </c>
      <c r="M175" s="344">
        <v>22</v>
      </c>
      <c r="N175" s="344">
        <v>42</v>
      </c>
      <c r="O175" s="344">
        <v>2</v>
      </c>
      <c r="P175" s="344">
        <v>18</v>
      </c>
      <c r="Q175" s="344">
        <v>18</v>
      </c>
      <c r="R175" s="344">
        <v>36</v>
      </c>
      <c r="S175" s="344">
        <v>2</v>
      </c>
      <c r="T175" s="344">
        <v>19</v>
      </c>
      <c r="U175" s="344">
        <v>15</v>
      </c>
      <c r="V175" s="344">
        <v>34</v>
      </c>
      <c r="W175" s="344">
        <v>1</v>
      </c>
      <c r="X175" s="344">
        <v>15</v>
      </c>
      <c r="Y175" s="344">
        <v>15</v>
      </c>
      <c r="Z175" s="344">
        <v>30</v>
      </c>
      <c r="AA175" s="345">
        <v>19</v>
      </c>
      <c r="AB175" s="345">
        <v>22</v>
      </c>
      <c r="AC175" s="345">
        <v>41</v>
      </c>
      <c r="AD175" s="345">
        <v>1</v>
      </c>
      <c r="AE175" s="345">
        <v>1</v>
      </c>
      <c r="AF175" s="345">
        <v>9</v>
      </c>
      <c r="AG175" s="345">
        <v>11</v>
      </c>
      <c r="AH175" s="345"/>
    </row>
    <row r="176" spans="1:34" ht="14.25" customHeight="1" x14ac:dyDescent="0.25">
      <c r="A176" s="344" t="s">
        <v>80</v>
      </c>
      <c r="B176" s="344" t="s">
        <v>91</v>
      </c>
      <c r="C176" s="344">
        <v>726213</v>
      </c>
      <c r="D176" s="344">
        <v>1</v>
      </c>
      <c r="E176" s="344">
        <v>6</v>
      </c>
      <c r="F176" s="1207"/>
      <c r="G176" s="344">
        <v>4</v>
      </c>
      <c r="H176" s="344">
        <v>45</v>
      </c>
      <c r="I176" s="344">
        <v>49</v>
      </c>
      <c r="J176" s="344">
        <v>94</v>
      </c>
      <c r="K176" s="344">
        <v>1</v>
      </c>
      <c r="L176" s="344">
        <v>12</v>
      </c>
      <c r="M176" s="344">
        <v>12</v>
      </c>
      <c r="N176" s="344">
        <v>24</v>
      </c>
      <c r="O176" s="344">
        <v>1</v>
      </c>
      <c r="P176" s="344">
        <v>16</v>
      </c>
      <c r="Q176" s="344">
        <v>14</v>
      </c>
      <c r="R176" s="344">
        <v>30</v>
      </c>
      <c r="S176" s="344">
        <v>1</v>
      </c>
      <c r="T176" s="344">
        <v>9</v>
      </c>
      <c r="U176" s="344">
        <v>16</v>
      </c>
      <c r="V176" s="344">
        <v>25</v>
      </c>
      <c r="W176" s="344">
        <v>1</v>
      </c>
      <c r="X176" s="344">
        <v>8</v>
      </c>
      <c r="Y176" s="344">
        <v>7</v>
      </c>
      <c r="Z176" s="344">
        <v>15</v>
      </c>
      <c r="AA176" s="345">
        <v>11</v>
      </c>
      <c r="AB176" s="345">
        <v>12</v>
      </c>
      <c r="AC176" s="345">
        <v>23</v>
      </c>
      <c r="AD176" s="345">
        <v>1</v>
      </c>
      <c r="AE176" s="345">
        <v>1</v>
      </c>
      <c r="AF176" s="345">
        <v>6</v>
      </c>
      <c r="AG176" s="345">
        <v>8</v>
      </c>
      <c r="AH176" s="345"/>
    </row>
    <row r="177" spans="1:34" ht="14.25" customHeight="1" x14ac:dyDescent="0.25">
      <c r="A177" s="344" t="s">
        <v>80</v>
      </c>
      <c r="B177" s="344" t="s">
        <v>100</v>
      </c>
      <c r="C177" s="344">
        <v>726248</v>
      </c>
      <c r="D177" s="344">
        <v>1</v>
      </c>
      <c r="E177" s="344">
        <v>2</v>
      </c>
      <c r="F177" s="1207" t="s">
        <v>446</v>
      </c>
      <c r="G177" s="344">
        <v>4</v>
      </c>
      <c r="H177" s="344">
        <v>6</v>
      </c>
      <c r="I177" s="344">
        <v>9</v>
      </c>
      <c r="J177" s="344">
        <v>15</v>
      </c>
      <c r="K177" s="344">
        <v>1</v>
      </c>
      <c r="L177" s="344">
        <v>2</v>
      </c>
      <c r="M177" s="344">
        <v>3</v>
      </c>
      <c r="N177" s="344">
        <v>5</v>
      </c>
      <c r="O177" s="344">
        <v>1</v>
      </c>
      <c r="P177" s="344">
        <v>1</v>
      </c>
      <c r="Q177" s="344">
        <v>3</v>
      </c>
      <c r="R177" s="344">
        <v>4</v>
      </c>
      <c r="S177" s="344">
        <v>1</v>
      </c>
      <c r="T177" s="344">
        <v>0</v>
      </c>
      <c r="U177" s="344">
        <v>2</v>
      </c>
      <c r="V177" s="344">
        <v>2</v>
      </c>
      <c r="W177" s="344">
        <v>1</v>
      </c>
      <c r="X177" s="344">
        <v>3</v>
      </c>
      <c r="Y177" s="344">
        <v>1</v>
      </c>
      <c r="Z177" s="344">
        <v>4</v>
      </c>
      <c r="AA177" s="345">
        <v>1</v>
      </c>
      <c r="AB177" s="345">
        <v>2</v>
      </c>
      <c r="AC177" s="345">
        <v>3</v>
      </c>
      <c r="AD177" s="345"/>
      <c r="AE177" s="345"/>
      <c r="AF177" s="345">
        <v>1</v>
      </c>
      <c r="AG177" s="345">
        <v>1</v>
      </c>
      <c r="AH177" s="345"/>
    </row>
    <row r="178" spans="1:34" ht="14.25" customHeight="1" x14ac:dyDescent="0.25">
      <c r="A178" s="344" t="s">
        <v>80</v>
      </c>
      <c r="B178" s="344" t="s">
        <v>101</v>
      </c>
      <c r="C178" s="344">
        <v>726253</v>
      </c>
      <c r="D178" s="344">
        <v>1</v>
      </c>
      <c r="E178" s="344">
        <v>1</v>
      </c>
      <c r="F178" s="1207" t="s">
        <v>446</v>
      </c>
      <c r="G178" s="344">
        <v>4</v>
      </c>
      <c r="H178" s="344">
        <v>8</v>
      </c>
      <c r="I178" s="344">
        <v>5</v>
      </c>
      <c r="J178" s="344">
        <v>13</v>
      </c>
      <c r="K178" s="344">
        <v>1</v>
      </c>
      <c r="L178" s="344">
        <v>2</v>
      </c>
      <c r="M178" s="344">
        <v>0</v>
      </c>
      <c r="N178" s="344">
        <v>2</v>
      </c>
      <c r="O178" s="344">
        <v>1</v>
      </c>
      <c r="P178" s="344">
        <v>3</v>
      </c>
      <c r="Q178" s="344">
        <v>2</v>
      </c>
      <c r="R178" s="344">
        <v>5</v>
      </c>
      <c r="S178" s="344">
        <v>1</v>
      </c>
      <c r="T178" s="344">
        <v>0</v>
      </c>
      <c r="U178" s="344">
        <v>2</v>
      </c>
      <c r="V178" s="344">
        <v>2</v>
      </c>
      <c r="W178" s="344">
        <v>1</v>
      </c>
      <c r="X178" s="344">
        <v>3</v>
      </c>
      <c r="Y178" s="344">
        <v>1</v>
      </c>
      <c r="Z178" s="344">
        <v>4</v>
      </c>
      <c r="AA178" s="345">
        <v>2</v>
      </c>
      <c r="AB178" s="345"/>
      <c r="AC178" s="345">
        <v>2</v>
      </c>
      <c r="AD178" s="345"/>
      <c r="AE178" s="345"/>
      <c r="AF178" s="345"/>
      <c r="AG178" s="345"/>
      <c r="AH178" s="345"/>
    </row>
    <row r="179" spans="1:34" ht="14.25" customHeight="1" x14ac:dyDescent="0.25">
      <c r="A179" s="344" t="s">
        <v>80</v>
      </c>
      <c r="B179" s="344" t="s">
        <v>103</v>
      </c>
      <c r="C179" s="344">
        <v>726302</v>
      </c>
      <c r="D179" s="344">
        <v>1</v>
      </c>
      <c r="E179" s="344"/>
      <c r="F179" s="1207"/>
      <c r="G179" s="344">
        <v>4</v>
      </c>
      <c r="H179" s="344">
        <v>41</v>
      </c>
      <c r="I179" s="344">
        <v>34</v>
      </c>
      <c r="J179" s="344">
        <v>75</v>
      </c>
      <c r="K179" s="344">
        <v>1</v>
      </c>
      <c r="L179" s="344">
        <v>12</v>
      </c>
      <c r="M179" s="344">
        <v>5</v>
      </c>
      <c r="N179" s="344">
        <v>17</v>
      </c>
      <c r="O179" s="344">
        <v>1</v>
      </c>
      <c r="P179" s="344">
        <v>12</v>
      </c>
      <c r="Q179" s="344">
        <v>11</v>
      </c>
      <c r="R179" s="344">
        <v>23</v>
      </c>
      <c r="S179" s="344">
        <v>1</v>
      </c>
      <c r="T179" s="344">
        <v>13</v>
      </c>
      <c r="U179" s="344">
        <v>12</v>
      </c>
      <c r="V179" s="344">
        <v>25</v>
      </c>
      <c r="W179" s="344">
        <v>1</v>
      </c>
      <c r="X179" s="344">
        <v>4</v>
      </c>
      <c r="Y179" s="344">
        <v>6</v>
      </c>
      <c r="Z179" s="344">
        <v>10</v>
      </c>
      <c r="AA179" s="345">
        <v>12</v>
      </c>
      <c r="AB179" s="345">
        <v>6</v>
      </c>
      <c r="AC179" s="345">
        <v>18</v>
      </c>
      <c r="AD179" s="345"/>
      <c r="AE179" s="345">
        <v>1</v>
      </c>
      <c r="AF179" s="345">
        <v>6</v>
      </c>
      <c r="AG179" s="345">
        <v>7</v>
      </c>
      <c r="AH179" s="345"/>
    </row>
    <row r="180" spans="1:34" ht="14.25" customHeight="1" x14ac:dyDescent="0.25">
      <c r="A180" s="344" t="s">
        <v>80</v>
      </c>
      <c r="B180" s="344" t="s">
        <v>92</v>
      </c>
      <c r="C180" s="344">
        <v>726217</v>
      </c>
      <c r="D180" s="344">
        <v>1</v>
      </c>
      <c r="E180" s="344">
        <v>11</v>
      </c>
      <c r="F180" s="1207" t="s">
        <v>446</v>
      </c>
      <c r="G180" s="344">
        <v>4</v>
      </c>
      <c r="H180" s="344">
        <v>13</v>
      </c>
      <c r="I180" s="344">
        <v>19</v>
      </c>
      <c r="J180" s="344">
        <v>32</v>
      </c>
      <c r="K180" s="344">
        <v>1</v>
      </c>
      <c r="L180" s="344">
        <v>3</v>
      </c>
      <c r="M180" s="344">
        <v>6</v>
      </c>
      <c r="N180" s="344">
        <v>9</v>
      </c>
      <c r="O180" s="344">
        <v>1</v>
      </c>
      <c r="P180" s="344">
        <v>1</v>
      </c>
      <c r="Q180" s="344">
        <v>4</v>
      </c>
      <c r="R180" s="344">
        <v>5</v>
      </c>
      <c r="S180" s="344">
        <v>1</v>
      </c>
      <c r="T180" s="344">
        <v>6</v>
      </c>
      <c r="U180" s="344">
        <v>2</v>
      </c>
      <c r="V180" s="344">
        <v>8</v>
      </c>
      <c r="W180" s="344">
        <v>1</v>
      </c>
      <c r="X180" s="344">
        <v>3</v>
      </c>
      <c r="Y180" s="344">
        <v>7</v>
      </c>
      <c r="Z180" s="344">
        <v>10</v>
      </c>
      <c r="AA180" s="345">
        <v>3</v>
      </c>
      <c r="AB180" s="345">
        <v>6</v>
      </c>
      <c r="AC180" s="345">
        <v>9</v>
      </c>
      <c r="AD180" s="345">
        <v>1</v>
      </c>
      <c r="AE180" s="345"/>
      <c r="AF180" s="345">
        <v>3</v>
      </c>
      <c r="AG180" s="345">
        <v>4</v>
      </c>
      <c r="AH180" s="345"/>
    </row>
    <row r="181" spans="1:34" ht="14.25" customHeight="1" x14ac:dyDescent="0.25">
      <c r="A181" s="344" t="s">
        <v>80</v>
      </c>
      <c r="B181" s="344" t="s">
        <v>102</v>
      </c>
      <c r="C181" s="344">
        <v>726254</v>
      </c>
      <c r="D181" s="344">
        <v>1</v>
      </c>
      <c r="E181" s="344">
        <v>3</v>
      </c>
      <c r="F181" s="1207" t="s">
        <v>446</v>
      </c>
      <c r="G181" s="344">
        <v>3</v>
      </c>
      <c r="H181" s="344">
        <v>4</v>
      </c>
      <c r="I181" s="344">
        <v>4</v>
      </c>
      <c r="J181" s="344">
        <v>8</v>
      </c>
      <c r="K181" s="344">
        <v>1</v>
      </c>
      <c r="L181" s="344">
        <v>1</v>
      </c>
      <c r="M181" s="344">
        <v>0</v>
      </c>
      <c r="N181" s="344">
        <v>1</v>
      </c>
      <c r="O181" s="344"/>
      <c r="P181" s="344"/>
      <c r="Q181" s="344"/>
      <c r="R181" s="344"/>
      <c r="S181" s="344">
        <v>1</v>
      </c>
      <c r="T181" s="344">
        <v>1</v>
      </c>
      <c r="U181" s="344">
        <v>3</v>
      </c>
      <c r="V181" s="344">
        <v>4</v>
      </c>
      <c r="W181" s="344">
        <v>1</v>
      </c>
      <c r="X181" s="344">
        <v>2</v>
      </c>
      <c r="Y181" s="344">
        <v>1</v>
      </c>
      <c r="Z181" s="344">
        <v>3</v>
      </c>
      <c r="AA181" s="345">
        <v>1</v>
      </c>
      <c r="AB181" s="345"/>
      <c r="AC181" s="345">
        <v>1</v>
      </c>
      <c r="AD181" s="345"/>
      <c r="AE181" s="345"/>
      <c r="AF181" s="345">
        <v>2</v>
      </c>
      <c r="AG181" s="345">
        <v>2</v>
      </c>
      <c r="AH181" s="345"/>
    </row>
    <row r="182" spans="1:34" s="335" customFormat="1" ht="18" customHeight="1" x14ac:dyDescent="0.25">
      <c r="A182" s="1325" t="s">
        <v>1017</v>
      </c>
      <c r="B182" s="1325"/>
      <c r="C182" s="1200"/>
      <c r="D182" s="330">
        <f>SUM(D169:D181)</f>
        <v>13</v>
      </c>
      <c r="E182" s="330">
        <f t="shared" ref="E182:AH182" si="10">SUM(E169:E181)</f>
        <v>72</v>
      </c>
      <c r="F182" s="330">
        <f>SUM(D172,D177,D178,D180,D181)</f>
        <v>5</v>
      </c>
      <c r="G182" s="330">
        <f t="shared" si="10"/>
        <v>60</v>
      </c>
      <c r="H182" s="330">
        <f t="shared" si="10"/>
        <v>440</v>
      </c>
      <c r="I182" s="330">
        <f t="shared" si="10"/>
        <v>425</v>
      </c>
      <c r="J182" s="330">
        <f t="shared" si="10"/>
        <v>865</v>
      </c>
      <c r="K182" s="330">
        <f t="shared" si="10"/>
        <v>15</v>
      </c>
      <c r="L182" s="330">
        <f t="shared" si="10"/>
        <v>118</v>
      </c>
      <c r="M182" s="330">
        <f t="shared" si="10"/>
        <v>122</v>
      </c>
      <c r="N182" s="330">
        <f t="shared" si="10"/>
        <v>240</v>
      </c>
      <c r="O182" s="330">
        <f t="shared" si="10"/>
        <v>15</v>
      </c>
      <c r="P182" s="330">
        <f t="shared" si="10"/>
        <v>112</v>
      </c>
      <c r="Q182" s="330">
        <f t="shared" si="10"/>
        <v>106</v>
      </c>
      <c r="R182" s="330">
        <f t="shared" si="10"/>
        <v>218</v>
      </c>
      <c r="S182" s="330">
        <f t="shared" si="10"/>
        <v>16</v>
      </c>
      <c r="T182" s="330">
        <f t="shared" si="10"/>
        <v>109</v>
      </c>
      <c r="U182" s="330">
        <f t="shared" si="10"/>
        <v>115</v>
      </c>
      <c r="V182" s="330">
        <f t="shared" si="10"/>
        <v>224</v>
      </c>
      <c r="W182" s="330">
        <f t="shared" si="10"/>
        <v>14</v>
      </c>
      <c r="X182" s="330">
        <f t="shared" si="10"/>
        <v>101</v>
      </c>
      <c r="Y182" s="330">
        <f t="shared" si="10"/>
        <v>82</v>
      </c>
      <c r="Z182" s="330">
        <f t="shared" si="10"/>
        <v>183</v>
      </c>
      <c r="AA182" s="330">
        <f t="shared" si="10"/>
        <v>117</v>
      </c>
      <c r="AB182" s="330">
        <f t="shared" si="10"/>
        <v>121</v>
      </c>
      <c r="AC182" s="330">
        <f t="shared" si="10"/>
        <v>238</v>
      </c>
      <c r="AD182" s="330">
        <f t="shared" si="10"/>
        <v>6</v>
      </c>
      <c r="AE182" s="330">
        <f t="shared" si="10"/>
        <v>6</v>
      </c>
      <c r="AF182" s="330">
        <f t="shared" si="10"/>
        <v>56</v>
      </c>
      <c r="AG182" s="330">
        <f t="shared" si="10"/>
        <v>68</v>
      </c>
      <c r="AH182" s="330">
        <f t="shared" si="10"/>
        <v>2</v>
      </c>
    </row>
    <row r="183" spans="1:34" ht="18" customHeight="1" x14ac:dyDescent="0.25">
      <c r="A183" s="1340" t="s">
        <v>1018</v>
      </c>
      <c r="B183" s="1340"/>
      <c r="C183" s="1340"/>
      <c r="D183" s="213">
        <f>SUM(D182,D168)</f>
        <v>17</v>
      </c>
      <c r="E183" s="213">
        <f t="shared" ref="E183:AH183" si="11">SUM(E182,E168)</f>
        <v>94</v>
      </c>
      <c r="F183" s="213">
        <f t="shared" si="11"/>
        <v>5</v>
      </c>
      <c r="G183" s="213">
        <f t="shared" si="11"/>
        <v>77</v>
      </c>
      <c r="H183" s="213">
        <f t="shared" si="11"/>
        <v>597</v>
      </c>
      <c r="I183" s="213">
        <f t="shared" si="11"/>
        <v>595</v>
      </c>
      <c r="J183" s="213">
        <f t="shared" si="11"/>
        <v>1192</v>
      </c>
      <c r="K183" s="213">
        <f t="shared" si="11"/>
        <v>20</v>
      </c>
      <c r="L183" s="213">
        <f t="shared" si="11"/>
        <v>160</v>
      </c>
      <c r="M183" s="213">
        <f t="shared" si="11"/>
        <v>175</v>
      </c>
      <c r="N183" s="213">
        <f t="shared" si="11"/>
        <v>335</v>
      </c>
      <c r="O183" s="213">
        <f t="shared" si="11"/>
        <v>19</v>
      </c>
      <c r="P183" s="213">
        <f t="shared" si="11"/>
        <v>154</v>
      </c>
      <c r="Q183" s="213">
        <f t="shared" si="11"/>
        <v>145</v>
      </c>
      <c r="R183" s="213">
        <f t="shared" si="11"/>
        <v>299</v>
      </c>
      <c r="S183" s="213">
        <f t="shared" si="11"/>
        <v>20</v>
      </c>
      <c r="T183" s="213">
        <f t="shared" si="11"/>
        <v>143</v>
      </c>
      <c r="U183" s="213">
        <f t="shared" si="11"/>
        <v>157</v>
      </c>
      <c r="V183" s="213">
        <f t="shared" si="11"/>
        <v>300</v>
      </c>
      <c r="W183" s="213">
        <f t="shared" si="11"/>
        <v>18</v>
      </c>
      <c r="X183" s="213">
        <f t="shared" si="11"/>
        <v>140</v>
      </c>
      <c r="Y183" s="213">
        <f t="shared" si="11"/>
        <v>118</v>
      </c>
      <c r="Z183" s="213">
        <f t="shared" si="11"/>
        <v>258</v>
      </c>
      <c r="AA183" s="213">
        <f t="shared" si="11"/>
        <v>159</v>
      </c>
      <c r="AB183" s="213">
        <f t="shared" si="11"/>
        <v>173</v>
      </c>
      <c r="AC183" s="213">
        <f t="shared" si="11"/>
        <v>332</v>
      </c>
      <c r="AD183" s="213">
        <f t="shared" si="11"/>
        <v>9</v>
      </c>
      <c r="AE183" s="213">
        <f t="shared" si="11"/>
        <v>8</v>
      </c>
      <c r="AF183" s="213">
        <f t="shared" si="11"/>
        <v>81</v>
      </c>
      <c r="AG183" s="213">
        <f t="shared" si="11"/>
        <v>98</v>
      </c>
      <c r="AH183" s="213">
        <f t="shared" si="11"/>
        <v>8</v>
      </c>
    </row>
    <row r="184" spans="1:34" ht="14.25" customHeight="1" x14ac:dyDescent="0.25">
      <c r="A184" s="342" t="s">
        <v>113</v>
      </c>
      <c r="B184" s="342" t="s">
        <v>127</v>
      </c>
      <c r="C184" s="342">
        <v>726139</v>
      </c>
      <c r="D184" s="342">
        <v>1</v>
      </c>
      <c r="E184" s="342">
        <v>5</v>
      </c>
      <c r="F184" s="1206" t="s">
        <v>446</v>
      </c>
      <c r="G184" s="342">
        <v>4</v>
      </c>
      <c r="H184" s="342">
        <v>17</v>
      </c>
      <c r="I184" s="342">
        <v>11</v>
      </c>
      <c r="J184" s="342">
        <v>28</v>
      </c>
      <c r="K184" s="342">
        <v>1</v>
      </c>
      <c r="L184" s="342">
        <v>4</v>
      </c>
      <c r="M184" s="342">
        <v>2</v>
      </c>
      <c r="N184" s="342">
        <v>6</v>
      </c>
      <c r="O184" s="342">
        <v>1</v>
      </c>
      <c r="P184" s="342">
        <v>5</v>
      </c>
      <c r="Q184" s="342">
        <v>3</v>
      </c>
      <c r="R184" s="342">
        <v>8</v>
      </c>
      <c r="S184" s="342">
        <v>1</v>
      </c>
      <c r="T184" s="342">
        <v>4</v>
      </c>
      <c r="U184" s="342">
        <v>4</v>
      </c>
      <c r="V184" s="342">
        <v>8</v>
      </c>
      <c r="W184" s="342">
        <v>1</v>
      </c>
      <c r="X184" s="342">
        <v>4</v>
      </c>
      <c r="Y184" s="342">
        <v>2</v>
      </c>
      <c r="Z184" s="342">
        <v>6</v>
      </c>
      <c r="AA184" s="343">
        <v>4</v>
      </c>
      <c r="AB184" s="343">
        <v>2</v>
      </c>
      <c r="AC184" s="343">
        <v>6</v>
      </c>
      <c r="AD184" s="343"/>
      <c r="AE184" s="343"/>
      <c r="AF184" s="343">
        <v>4</v>
      </c>
      <c r="AG184" s="343">
        <v>4</v>
      </c>
      <c r="AH184" s="343"/>
    </row>
    <row r="185" spans="1:34" ht="14.25" customHeight="1" x14ac:dyDescent="0.25">
      <c r="A185" s="342" t="s">
        <v>113</v>
      </c>
      <c r="B185" s="342" t="s">
        <v>88</v>
      </c>
      <c r="C185" s="342">
        <v>726051</v>
      </c>
      <c r="D185" s="342">
        <v>1</v>
      </c>
      <c r="E185" s="342"/>
      <c r="F185" s="1206" t="s">
        <v>446</v>
      </c>
      <c r="G185" s="342">
        <v>4</v>
      </c>
      <c r="H185" s="342">
        <v>4</v>
      </c>
      <c r="I185" s="342">
        <v>7</v>
      </c>
      <c r="J185" s="342">
        <v>11</v>
      </c>
      <c r="K185" s="342">
        <v>1</v>
      </c>
      <c r="L185" s="342">
        <v>0</v>
      </c>
      <c r="M185" s="342">
        <v>1</v>
      </c>
      <c r="N185" s="342">
        <v>1</v>
      </c>
      <c r="O185" s="342">
        <v>1</v>
      </c>
      <c r="P185" s="342">
        <v>2</v>
      </c>
      <c r="Q185" s="342">
        <v>0</v>
      </c>
      <c r="R185" s="342">
        <v>2</v>
      </c>
      <c r="S185" s="342">
        <v>1</v>
      </c>
      <c r="T185" s="342">
        <v>1</v>
      </c>
      <c r="U185" s="342">
        <v>5</v>
      </c>
      <c r="V185" s="342">
        <v>6</v>
      </c>
      <c r="W185" s="342">
        <v>1</v>
      </c>
      <c r="X185" s="342">
        <v>1</v>
      </c>
      <c r="Y185" s="342">
        <v>1</v>
      </c>
      <c r="Z185" s="342">
        <v>2</v>
      </c>
      <c r="AA185" s="343">
        <v>1</v>
      </c>
      <c r="AB185" s="343">
        <v>4</v>
      </c>
      <c r="AC185" s="343">
        <v>5</v>
      </c>
      <c r="AD185" s="343"/>
      <c r="AE185" s="343"/>
      <c r="AF185" s="343">
        <v>3</v>
      </c>
      <c r="AG185" s="343">
        <v>3</v>
      </c>
      <c r="AH185" s="343"/>
    </row>
    <row r="186" spans="1:34" ht="14.25" customHeight="1" x14ac:dyDescent="0.25">
      <c r="A186" s="342" t="s">
        <v>113</v>
      </c>
      <c r="B186" s="342" t="s">
        <v>126</v>
      </c>
      <c r="C186" s="342">
        <v>726117</v>
      </c>
      <c r="D186" s="342">
        <v>1</v>
      </c>
      <c r="E186" s="342">
        <v>11</v>
      </c>
      <c r="F186" s="1206"/>
      <c r="G186" s="342">
        <v>4</v>
      </c>
      <c r="H186" s="342">
        <v>48</v>
      </c>
      <c r="I186" s="342">
        <v>49</v>
      </c>
      <c r="J186" s="342">
        <v>97</v>
      </c>
      <c r="K186" s="342">
        <v>1</v>
      </c>
      <c r="L186" s="342">
        <v>10</v>
      </c>
      <c r="M186" s="342">
        <v>18</v>
      </c>
      <c r="N186" s="342">
        <v>28</v>
      </c>
      <c r="O186" s="342">
        <v>1</v>
      </c>
      <c r="P186" s="342">
        <v>12</v>
      </c>
      <c r="Q186" s="342">
        <v>15</v>
      </c>
      <c r="R186" s="342">
        <v>27</v>
      </c>
      <c r="S186" s="342">
        <v>1</v>
      </c>
      <c r="T186" s="342">
        <v>15</v>
      </c>
      <c r="U186" s="342">
        <v>10</v>
      </c>
      <c r="V186" s="342">
        <v>25</v>
      </c>
      <c r="W186" s="342">
        <v>1</v>
      </c>
      <c r="X186" s="342">
        <v>11</v>
      </c>
      <c r="Y186" s="342">
        <v>6</v>
      </c>
      <c r="Z186" s="342">
        <v>17</v>
      </c>
      <c r="AA186" s="343">
        <v>10</v>
      </c>
      <c r="AB186" s="343">
        <v>12</v>
      </c>
      <c r="AC186" s="343">
        <v>22</v>
      </c>
      <c r="AD186" s="343">
        <v>1</v>
      </c>
      <c r="AE186" s="343">
        <v>1</v>
      </c>
      <c r="AF186" s="343">
        <v>3</v>
      </c>
      <c r="AG186" s="343">
        <v>5</v>
      </c>
      <c r="AH186" s="343"/>
    </row>
    <row r="187" spans="1:34" s="332" customFormat="1" ht="16.5" customHeight="1" x14ac:dyDescent="0.25">
      <c r="A187" s="1337" t="s">
        <v>454</v>
      </c>
      <c r="B187" s="1337"/>
      <c r="C187" s="1337"/>
      <c r="D187" s="329">
        <f>SUM(D184:D186)</f>
        <v>3</v>
      </c>
      <c r="E187" s="329">
        <f t="shared" ref="E187:AG187" si="12">SUM(E184:E186)</f>
        <v>16</v>
      </c>
      <c r="F187" s="329">
        <f>SUM(D184:D185)</f>
        <v>2</v>
      </c>
      <c r="G187" s="329">
        <f t="shared" si="12"/>
        <v>12</v>
      </c>
      <c r="H187" s="329">
        <f t="shared" si="12"/>
        <v>69</v>
      </c>
      <c r="I187" s="329">
        <f t="shared" si="12"/>
        <v>67</v>
      </c>
      <c r="J187" s="329">
        <f t="shared" si="12"/>
        <v>136</v>
      </c>
      <c r="K187" s="329">
        <f t="shared" si="12"/>
        <v>3</v>
      </c>
      <c r="L187" s="329">
        <f t="shared" si="12"/>
        <v>14</v>
      </c>
      <c r="M187" s="329">
        <f t="shared" si="12"/>
        <v>21</v>
      </c>
      <c r="N187" s="329">
        <f t="shared" si="12"/>
        <v>35</v>
      </c>
      <c r="O187" s="329">
        <f t="shared" si="12"/>
        <v>3</v>
      </c>
      <c r="P187" s="329">
        <f t="shared" si="12"/>
        <v>19</v>
      </c>
      <c r="Q187" s="329">
        <f t="shared" si="12"/>
        <v>18</v>
      </c>
      <c r="R187" s="329">
        <f t="shared" si="12"/>
        <v>37</v>
      </c>
      <c r="S187" s="329">
        <f t="shared" si="12"/>
        <v>3</v>
      </c>
      <c r="T187" s="329">
        <f t="shared" si="12"/>
        <v>20</v>
      </c>
      <c r="U187" s="329">
        <f t="shared" si="12"/>
        <v>19</v>
      </c>
      <c r="V187" s="329">
        <f t="shared" si="12"/>
        <v>39</v>
      </c>
      <c r="W187" s="329">
        <f t="shared" si="12"/>
        <v>3</v>
      </c>
      <c r="X187" s="329">
        <f t="shared" si="12"/>
        <v>16</v>
      </c>
      <c r="Y187" s="329">
        <f t="shared" si="12"/>
        <v>9</v>
      </c>
      <c r="Z187" s="329">
        <f t="shared" si="12"/>
        <v>25</v>
      </c>
      <c r="AA187" s="329">
        <f t="shared" si="12"/>
        <v>15</v>
      </c>
      <c r="AB187" s="329">
        <f t="shared" si="12"/>
        <v>18</v>
      </c>
      <c r="AC187" s="329">
        <f t="shared" si="12"/>
        <v>33</v>
      </c>
      <c r="AD187" s="329">
        <f t="shared" si="12"/>
        <v>1</v>
      </c>
      <c r="AE187" s="329">
        <f t="shared" si="12"/>
        <v>1</v>
      </c>
      <c r="AF187" s="329">
        <f t="shared" si="12"/>
        <v>10</v>
      </c>
      <c r="AG187" s="329">
        <f t="shared" si="12"/>
        <v>12</v>
      </c>
      <c r="AH187" s="329"/>
    </row>
    <row r="188" spans="1:34" ht="14.25" customHeight="1" x14ac:dyDescent="0.25">
      <c r="A188" s="344" t="s">
        <v>113</v>
      </c>
      <c r="B188" s="344" t="s">
        <v>122</v>
      </c>
      <c r="C188" s="344">
        <v>726067</v>
      </c>
      <c r="D188" s="344">
        <v>1</v>
      </c>
      <c r="E188" s="344">
        <v>3</v>
      </c>
      <c r="F188" s="1207" t="s">
        <v>446</v>
      </c>
      <c r="G188" s="344">
        <v>4</v>
      </c>
      <c r="H188" s="344">
        <v>22</v>
      </c>
      <c r="I188" s="344">
        <v>16</v>
      </c>
      <c r="J188" s="344">
        <v>38</v>
      </c>
      <c r="K188" s="344">
        <v>1</v>
      </c>
      <c r="L188" s="344">
        <v>8</v>
      </c>
      <c r="M188" s="344">
        <v>4</v>
      </c>
      <c r="N188" s="344">
        <v>12</v>
      </c>
      <c r="O188" s="344">
        <v>1</v>
      </c>
      <c r="P188" s="344">
        <v>7</v>
      </c>
      <c r="Q188" s="344">
        <v>3</v>
      </c>
      <c r="R188" s="344">
        <v>10</v>
      </c>
      <c r="S188" s="344">
        <v>1</v>
      </c>
      <c r="T188" s="344">
        <v>7</v>
      </c>
      <c r="U188" s="344">
        <v>6</v>
      </c>
      <c r="V188" s="344">
        <v>13</v>
      </c>
      <c r="W188" s="344">
        <v>1</v>
      </c>
      <c r="X188" s="344">
        <v>0</v>
      </c>
      <c r="Y188" s="344">
        <v>3</v>
      </c>
      <c r="Z188" s="344">
        <v>3</v>
      </c>
      <c r="AA188" s="345">
        <v>8</v>
      </c>
      <c r="AB188" s="345">
        <v>4</v>
      </c>
      <c r="AC188" s="345">
        <v>12</v>
      </c>
      <c r="AD188" s="345"/>
      <c r="AE188" s="345"/>
      <c r="AF188" s="345">
        <v>3</v>
      </c>
      <c r="AG188" s="345">
        <v>3</v>
      </c>
      <c r="AH188" s="345"/>
    </row>
    <row r="189" spans="1:34" ht="14.25" customHeight="1" x14ac:dyDescent="0.25">
      <c r="A189" s="344" t="s">
        <v>113</v>
      </c>
      <c r="B189" s="344" t="s">
        <v>123</v>
      </c>
      <c r="C189" s="344">
        <v>726069</v>
      </c>
      <c r="D189" s="344">
        <v>1</v>
      </c>
      <c r="E189" s="344">
        <v>2</v>
      </c>
      <c r="F189" s="1207" t="s">
        <v>446</v>
      </c>
      <c r="G189" s="344">
        <v>4</v>
      </c>
      <c r="H189" s="344">
        <v>16</v>
      </c>
      <c r="I189" s="344">
        <v>5</v>
      </c>
      <c r="J189" s="344">
        <v>21</v>
      </c>
      <c r="K189" s="344">
        <v>1</v>
      </c>
      <c r="L189" s="344">
        <v>7</v>
      </c>
      <c r="M189" s="344">
        <v>1</v>
      </c>
      <c r="N189" s="344">
        <v>8</v>
      </c>
      <c r="O189" s="344">
        <v>1</v>
      </c>
      <c r="P189" s="344">
        <v>2</v>
      </c>
      <c r="Q189" s="344">
        <v>2</v>
      </c>
      <c r="R189" s="344">
        <v>4</v>
      </c>
      <c r="S189" s="344">
        <v>1</v>
      </c>
      <c r="T189" s="344">
        <v>4</v>
      </c>
      <c r="U189" s="344">
        <v>0</v>
      </c>
      <c r="V189" s="344">
        <v>4</v>
      </c>
      <c r="W189" s="344">
        <v>1</v>
      </c>
      <c r="X189" s="344">
        <v>3</v>
      </c>
      <c r="Y189" s="344">
        <v>2</v>
      </c>
      <c r="Z189" s="344">
        <v>5</v>
      </c>
      <c r="AA189" s="345">
        <v>5</v>
      </c>
      <c r="AB189" s="345">
        <v>1</v>
      </c>
      <c r="AC189" s="345">
        <v>6</v>
      </c>
      <c r="AD189" s="345"/>
      <c r="AE189" s="345"/>
      <c r="AF189" s="345">
        <v>2</v>
      </c>
      <c r="AG189" s="345">
        <v>2</v>
      </c>
      <c r="AH189" s="345"/>
    </row>
    <row r="190" spans="1:34" ht="14.25" customHeight="1" x14ac:dyDescent="0.25">
      <c r="A190" s="344" t="s">
        <v>113</v>
      </c>
      <c r="B190" s="344" t="s">
        <v>117</v>
      </c>
      <c r="C190" s="344">
        <v>726054</v>
      </c>
      <c r="D190" s="344">
        <v>1</v>
      </c>
      <c r="E190" s="344">
        <v>6</v>
      </c>
      <c r="F190" s="1207"/>
      <c r="G190" s="344">
        <v>5</v>
      </c>
      <c r="H190" s="344">
        <v>50</v>
      </c>
      <c r="I190" s="344">
        <v>39</v>
      </c>
      <c r="J190" s="344">
        <v>89</v>
      </c>
      <c r="K190" s="344">
        <v>1</v>
      </c>
      <c r="L190" s="344">
        <v>12</v>
      </c>
      <c r="M190" s="344">
        <v>7</v>
      </c>
      <c r="N190" s="344">
        <v>19</v>
      </c>
      <c r="O190" s="344">
        <v>1</v>
      </c>
      <c r="P190" s="344">
        <v>11</v>
      </c>
      <c r="Q190" s="344">
        <v>10</v>
      </c>
      <c r="R190" s="344">
        <v>21</v>
      </c>
      <c r="S190" s="344">
        <v>1</v>
      </c>
      <c r="T190" s="344">
        <v>7</v>
      </c>
      <c r="U190" s="344">
        <v>10</v>
      </c>
      <c r="V190" s="344">
        <v>17</v>
      </c>
      <c r="W190" s="344">
        <v>2</v>
      </c>
      <c r="X190" s="344">
        <v>20</v>
      </c>
      <c r="Y190" s="344">
        <v>12</v>
      </c>
      <c r="Z190" s="344">
        <v>32</v>
      </c>
      <c r="AA190" s="345">
        <v>12</v>
      </c>
      <c r="AB190" s="345">
        <v>8</v>
      </c>
      <c r="AC190" s="345">
        <v>20</v>
      </c>
      <c r="AD190" s="345"/>
      <c r="AE190" s="345">
        <v>1</v>
      </c>
      <c r="AF190" s="345">
        <v>5</v>
      </c>
      <c r="AG190" s="345">
        <v>6</v>
      </c>
      <c r="AH190" s="345"/>
    </row>
    <row r="191" spans="1:34" ht="14.25" customHeight="1" x14ac:dyDescent="0.25">
      <c r="A191" s="344" t="s">
        <v>113</v>
      </c>
      <c r="B191" s="344" t="s">
        <v>118</v>
      </c>
      <c r="C191" s="344">
        <v>726055</v>
      </c>
      <c r="D191" s="344">
        <v>1</v>
      </c>
      <c r="E191" s="344">
        <v>6</v>
      </c>
      <c r="F191" s="1207"/>
      <c r="G191" s="344">
        <v>4</v>
      </c>
      <c r="H191" s="344">
        <v>34</v>
      </c>
      <c r="I191" s="344">
        <v>34</v>
      </c>
      <c r="J191" s="344">
        <v>68</v>
      </c>
      <c r="K191" s="344">
        <v>1</v>
      </c>
      <c r="L191" s="344">
        <v>11</v>
      </c>
      <c r="M191" s="344">
        <v>8</v>
      </c>
      <c r="N191" s="344">
        <v>19</v>
      </c>
      <c r="O191" s="344">
        <v>1</v>
      </c>
      <c r="P191" s="344">
        <v>9</v>
      </c>
      <c r="Q191" s="344">
        <v>10</v>
      </c>
      <c r="R191" s="344">
        <v>19</v>
      </c>
      <c r="S191" s="344">
        <v>1</v>
      </c>
      <c r="T191" s="344">
        <v>9</v>
      </c>
      <c r="U191" s="344">
        <v>7</v>
      </c>
      <c r="V191" s="344">
        <v>16</v>
      </c>
      <c r="W191" s="344">
        <v>1</v>
      </c>
      <c r="X191" s="344">
        <v>5</v>
      </c>
      <c r="Y191" s="344">
        <v>9</v>
      </c>
      <c r="Z191" s="344">
        <v>14</v>
      </c>
      <c r="AA191" s="345">
        <v>11</v>
      </c>
      <c r="AB191" s="345">
        <v>8</v>
      </c>
      <c r="AC191" s="345">
        <v>19</v>
      </c>
      <c r="AD191" s="345">
        <v>1</v>
      </c>
      <c r="AE191" s="345"/>
      <c r="AF191" s="345">
        <v>4</v>
      </c>
      <c r="AG191" s="345">
        <v>5</v>
      </c>
      <c r="AH191" s="345"/>
    </row>
    <row r="192" spans="1:34" ht="14.25" customHeight="1" x14ac:dyDescent="0.25">
      <c r="A192" s="344" t="s">
        <v>113</v>
      </c>
      <c r="B192" s="344" t="s">
        <v>119</v>
      </c>
      <c r="C192" s="344">
        <v>726057</v>
      </c>
      <c r="D192" s="344">
        <v>1</v>
      </c>
      <c r="E192" s="344">
        <v>11</v>
      </c>
      <c r="F192" s="1207"/>
      <c r="G192" s="344">
        <v>4</v>
      </c>
      <c r="H192" s="344">
        <v>26</v>
      </c>
      <c r="I192" s="344">
        <v>30</v>
      </c>
      <c r="J192" s="344">
        <v>56</v>
      </c>
      <c r="K192" s="344">
        <v>1</v>
      </c>
      <c r="L192" s="344">
        <v>4</v>
      </c>
      <c r="M192" s="344">
        <v>12</v>
      </c>
      <c r="N192" s="344">
        <v>16</v>
      </c>
      <c r="O192" s="344">
        <v>1</v>
      </c>
      <c r="P192" s="344">
        <v>4</v>
      </c>
      <c r="Q192" s="344">
        <v>6</v>
      </c>
      <c r="R192" s="344">
        <v>10</v>
      </c>
      <c r="S192" s="344">
        <v>1</v>
      </c>
      <c r="T192" s="344">
        <v>10</v>
      </c>
      <c r="U192" s="344">
        <v>7</v>
      </c>
      <c r="V192" s="344">
        <v>17</v>
      </c>
      <c r="W192" s="344">
        <v>1</v>
      </c>
      <c r="X192" s="344">
        <v>8</v>
      </c>
      <c r="Y192" s="344">
        <v>5</v>
      </c>
      <c r="Z192" s="344">
        <v>13</v>
      </c>
      <c r="AA192" s="345">
        <v>4</v>
      </c>
      <c r="AB192" s="345">
        <v>11</v>
      </c>
      <c r="AC192" s="345">
        <v>15</v>
      </c>
      <c r="AD192" s="345"/>
      <c r="AE192" s="345"/>
      <c r="AF192" s="345">
        <v>4</v>
      </c>
      <c r="AG192" s="345">
        <v>4</v>
      </c>
      <c r="AH192" s="345"/>
    </row>
    <row r="193" spans="1:34" ht="14.25" customHeight="1" x14ac:dyDescent="0.25">
      <c r="A193" s="344" t="s">
        <v>113</v>
      </c>
      <c r="B193" s="344" t="s">
        <v>120</v>
      </c>
      <c r="C193" s="344">
        <v>726061</v>
      </c>
      <c r="D193" s="344">
        <v>1</v>
      </c>
      <c r="E193" s="344">
        <v>10</v>
      </c>
      <c r="F193" s="1207"/>
      <c r="G193" s="344">
        <v>4</v>
      </c>
      <c r="H193" s="344">
        <v>29</v>
      </c>
      <c r="I193" s="344">
        <v>24</v>
      </c>
      <c r="J193" s="344">
        <v>53</v>
      </c>
      <c r="K193" s="344">
        <v>1</v>
      </c>
      <c r="L193" s="344">
        <v>9</v>
      </c>
      <c r="M193" s="344">
        <v>8</v>
      </c>
      <c r="N193" s="344">
        <v>17</v>
      </c>
      <c r="O193" s="344">
        <v>1</v>
      </c>
      <c r="P193" s="344">
        <v>7</v>
      </c>
      <c r="Q193" s="344">
        <v>5</v>
      </c>
      <c r="R193" s="344">
        <v>12</v>
      </c>
      <c r="S193" s="344">
        <v>1</v>
      </c>
      <c r="T193" s="344">
        <v>4</v>
      </c>
      <c r="U193" s="344">
        <v>5</v>
      </c>
      <c r="V193" s="344">
        <v>9</v>
      </c>
      <c r="W193" s="344">
        <v>1</v>
      </c>
      <c r="X193" s="344">
        <v>9</v>
      </c>
      <c r="Y193" s="344">
        <v>6</v>
      </c>
      <c r="Z193" s="344">
        <v>15</v>
      </c>
      <c r="AA193" s="345">
        <v>9</v>
      </c>
      <c r="AB193" s="345">
        <v>8</v>
      </c>
      <c r="AC193" s="345">
        <v>17</v>
      </c>
      <c r="AD193" s="345">
        <v>1</v>
      </c>
      <c r="AE193" s="345"/>
      <c r="AF193" s="345">
        <v>5</v>
      </c>
      <c r="AG193" s="345">
        <v>6</v>
      </c>
      <c r="AH193" s="345"/>
    </row>
    <row r="194" spans="1:34" ht="14.25" customHeight="1" x14ac:dyDescent="0.25">
      <c r="A194" s="344" t="s">
        <v>113</v>
      </c>
      <c r="B194" s="344" t="s">
        <v>121</v>
      </c>
      <c r="C194" s="344">
        <v>726064</v>
      </c>
      <c r="D194" s="344">
        <v>1</v>
      </c>
      <c r="E194" s="344">
        <v>6</v>
      </c>
      <c r="F194" s="1207"/>
      <c r="G194" s="344">
        <v>4</v>
      </c>
      <c r="H194" s="344">
        <v>48</v>
      </c>
      <c r="I194" s="344">
        <v>66</v>
      </c>
      <c r="J194" s="344">
        <v>114</v>
      </c>
      <c r="K194" s="344">
        <v>1</v>
      </c>
      <c r="L194" s="344">
        <v>16</v>
      </c>
      <c r="M194" s="344">
        <v>17</v>
      </c>
      <c r="N194" s="344">
        <v>33</v>
      </c>
      <c r="O194" s="344">
        <v>1</v>
      </c>
      <c r="P194" s="344">
        <v>10</v>
      </c>
      <c r="Q194" s="344">
        <v>16</v>
      </c>
      <c r="R194" s="344">
        <v>26</v>
      </c>
      <c r="S194" s="344">
        <v>1</v>
      </c>
      <c r="T194" s="344">
        <v>10</v>
      </c>
      <c r="U194" s="344">
        <v>14</v>
      </c>
      <c r="V194" s="344">
        <v>24</v>
      </c>
      <c r="W194" s="344">
        <v>1</v>
      </c>
      <c r="X194" s="344">
        <v>12</v>
      </c>
      <c r="Y194" s="344">
        <v>19</v>
      </c>
      <c r="Z194" s="344">
        <v>31</v>
      </c>
      <c r="AA194" s="345">
        <v>13</v>
      </c>
      <c r="AB194" s="345">
        <v>13</v>
      </c>
      <c r="AC194" s="345">
        <v>26</v>
      </c>
      <c r="AD194" s="345"/>
      <c r="AE194" s="345">
        <v>1</v>
      </c>
      <c r="AF194" s="345">
        <v>6</v>
      </c>
      <c r="AG194" s="345">
        <v>7</v>
      </c>
      <c r="AH194" s="345"/>
    </row>
    <row r="195" spans="1:34" ht="14.25" customHeight="1" x14ac:dyDescent="0.25">
      <c r="A195" s="344" t="s">
        <v>113</v>
      </c>
      <c r="B195" s="344" t="s">
        <v>124</v>
      </c>
      <c r="C195" s="344">
        <v>726074</v>
      </c>
      <c r="D195" s="344">
        <v>1</v>
      </c>
      <c r="E195" s="344">
        <v>5</v>
      </c>
      <c r="F195" s="1207"/>
      <c r="G195" s="344">
        <v>4</v>
      </c>
      <c r="H195" s="344">
        <v>24</v>
      </c>
      <c r="I195" s="344">
        <v>30</v>
      </c>
      <c r="J195" s="344">
        <v>54</v>
      </c>
      <c r="K195" s="344">
        <v>1</v>
      </c>
      <c r="L195" s="344">
        <v>5</v>
      </c>
      <c r="M195" s="344">
        <v>9</v>
      </c>
      <c r="N195" s="344">
        <v>14</v>
      </c>
      <c r="O195" s="344">
        <v>1</v>
      </c>
      <c r="P195" s="344">
        <v>4</v>
      </c>
      <c r="Q195" s="344">
        <v>10</v>
      </c>
      <c r="R195" s="344">
        <v>14</v>
      </c>
      <c r="S195" s="344">
        <v>1</v>
      </c>
      <c r="T195" s="344">
        <v>8</v>
      </c>
      <c r="U195" s="344">
        <v>8</v>
      </c>
      <c r="V195" s="344">
        <v>16</v>
      </c>
      <c r="W195" s="344">
        <v>1</v>
      </c>
      <c r="X195" s="344">
        <v>7</v>
      </c>
      <c r="Y195" s="344">
        <v>3</v>
      </c>
      <c r="Z195" s="344">
        <v>10</v>
      </c>
      <c r="AA195" s="345">
        <v>7</v>
      </c>
      <c r="AB195" s="345">
        <v>8</v>
      </c>
      <c r="AC195" s="345">
        <v>15</v>
      </c>
      <c r="AD195" s="345">
        <v>1</v>
      </c>
      <c r="AE195" s="345"/>
      <c r="AF195" s="345">
        <v>5</v>
      </c>
      <c r="AG195" s="345">
        <v>6</v>
      </c>
      <c r="AH195" s="345"/>
    </row>
    <row r="196" spans="1:34" ht="14.25" customHeight="1" x14ac:dyDescent="0.25">
      <c r="A196" s="344" t="s">
        <v>113</v>
      </c>
      <c r="B196" s="344" t="s">
        <v>125</v>
      </c>
      <c r="C196" s="344">
        <v>726114</v>
      </c>
      <c r="D196" s="344">
        <v>1</v>
      </c>
      <c r="E196" s="344">
        <v>7</v>
      </c>
      <c r="F196" s="1207" t="s">
        <v>446</v>
      </c>
      <c r="G196" s="344">
        <v>4</v>
      </c>
      <c r="H196" s="344">
        <v>8</v>
      </c>
      <c r="I196" s="344">
        <v>19</v>
      </c>
      <c r="J196" s="344">
        <v>27</v>
      </c>
      <c r="K196" s="344">
        <v>1</v>
      </c>
      <c r="L196" s="344">
        <v>5</v>
      </c>
      <c r="M196" s="344">
        <v>4</v>
      </c>
      <c r="N196" s="344">
        <v>9</v>
      </c>
      <c r="O196" s="344">
        <v>1</v>
      </c>
      <c r="P196" s="344">
        <v>2</v>
      </c>
      <c r="Q196" s="344">
        <v>5</v>
      </c>
      <c r="R196" s="344">
        <v>7</v>
      </c>
      <c r="S196" s="344">
        <v>1</v>
      </c>
      <c r="T196" s="344">
        <v>1</v>
      </c>
      <c r="U196" s="344">
        <v>7</v>
      </c>
      <c r="V196" s="344">
        <v>8</v>
      </c>
      <c r="W196" s="344">
        <v>1</v>
      </c>
      <c r="X196" s="344">
        <v>0</v>
      </c>
      <c r="Y196" s="344">
        <v>3</v>
      </c>
      <c r="Z196" s="344">
        <v>3</v>
      </c>
      <c r="AA196" s="345">
        <v>5</v>
      </c>
      <c r="AB196" s="345">
        <v>4</v>
      </c>
      <c r="AC196" s="345">
        <v>9</v>
      </c>
      <c r="AD196" s="345"/>
      <c r="AE196" s="345"/>
      <c r="AF196" s="345">
        <v>3</v>
      </c>
      <c r="AG196" s="345">
        <v>3</v>
      </c>
      <c r="AH196" s="345"/>
    </row>
    <row r="197" spans="1:34" s="331" customFormat="1" ht="15.75" customHeight="1" x14ac:dyDescent="0.25">
      <c r="A197" s="1325" t="s">
        <v>1019</v>
      </c>
      <c r="B197" s="1325"/>
      <c r="C197" s="1325"/>
      <c r="D197" s="330">
        <f>SUM(D188:D196)</f>
        <v>9</v>
      </c>
      <c r="E197" s="330">
        <f t="shared" ref="E197:AG197" si="13">SUM(E188:E196)</f>
        <v>56</v>
      </c>
      <c r="F197" s="330">
        <f>SUM(D188:D189,D196)</f>
        <v>3</v>
      </c>
      <c r="G197" s="330">
        <f t="shared" si="13"/>
        <v>37</v>
      </c>
      <c r="H197" s="330">
        <f t="shared" si="13"/>
        <v>257</v>
      </c>
      <c r="I197" s="330">
        <f t="shared" si="13"/>
        <v>263</v>
      </c>
      <c r="J197" s="330">
        <f t="shared" si="13"/>
        <v>520</v>
      </c>
      <c r="K197" s="330">
        <f t="shared" si="13"/>
        <v>9</v>
      </c>
      <c r="L197" s="330">
        <f t="shared" si="13"/>
        <v>77</v>
      </c>
      <c r="M197" s="330">
        <f t="shared" si="13"/>
        <v>70</v>
      </c>
      <c r="N197" s="330">
        <f t="shared" si="13"/>
        <v>147</v>
      </c>
      <c r="O197" s="330">
        <f t="shared" si="13"/>
        <v>9</v>
      </c>
      <c r="P197" s="330">
        <f t="shared" si="13"/>
        <v>56</v>
      </c>
      <c r="Q197" s="330">
        <f t="shared" si="13"/>
        <v>67</v>
      </c>
      <c r="R197" s="330">
        <f t="shared" si="13"/>
        <v>123</v>
      </c>
      <c r="S197" s="330">
        <f t="shared" si="13"/>
        <v>9</v>
      </c>
      <c r="T197" s="330">
        <f t="shared" si="13"/>
        <v>60</v>
      </c>
      <c r="U197" s="330">
        <f t="shared" si="13"/>
        <v>64</v>
      </c>
      <c r="V197" s="330">
        <f t="shared" si="13"/>
        <v>124</v>
      </c>
      <c r="W197" s="330">
        <f t="shared" si="13"/>
        <v>10</v>
      </c>
      <c r="X197" s="330">
        <f t="shared" si="13"/>
        <v>64</v>
      </c>
      <c r="Y197" s="330">
        <f t="shared" si="13"/>
        <v>62</v>
      </c>
      <c r="Z197" s="330">
        <f t="shared" si="13"/>
        <v>126</v>
      </c>
      <c r="AA197" s="330">
        <f t="shared" si="13"/>
        <v>74</v>
      </c>
      <c r="AB197" s="330">
        <f t="shared" si="13"/>
        <v>65</v>
      </c>
      <c r="AC197" s="330">
        <f t="shared" si="13"/>
        <v>139</v>
      </c>
      <c r="AD197" s="330">
        <f t="shared" si="13"/>
        <v>3</v>
      </c>
      <c r="AE197" s="330">
        <f t="shared" si="13"/>
        <v>2</v>
      </c>
      <c r="AF197" s="330">
        <f t="shared" si="13"/>
        <v>37</v>
      </c>
      <c r="AG197" s="330">
        <f t="shared" si="13"/>
        <v>42</v>
      </c>
      <c r="AH197" s="330"/>
    </row>
    <row r="198" spans="1:34" s="339" customFormat="1" ht="16.5" customHeight="1" x14ac:dyDescent="0.25">
      <c r="A198" s="1338" t="s">
        <v>1020</v>
      </c>
      <c r="B198" s="1338"/>
      <c r="C198" s="1338"/>
      <c r="D198" s="340">
        <f>SUM(D197,D187)</f>
        <v>12</v>
      </c>
      <c r="E198" s="340">
        <f t="shared" ref="E198:AG198" si="14">SUM(E197,E187)</f>
        <v>72</v>
      </c>
      <c r="F198" s="340">
        <f t="shared" si="14"/>
        <v>5</v>
      </c>
      <c r="G198" s="340">
        <f t="shared" si="14"/>
        <v>49</v>
      </c>
      <c r="H198" s="340">
        <f t="shared" si="14"/>
        <v>326</v>
      </c>
      <c r="I198" s="340">
        <f t="shared" si="14"/>
        <v>330</v>
      </c>
      <c r="J198" s="340">
        <f t="shared" si="14"/>
        <v>656</v>
      </c>
      <c r="K198" s="340">
        <f t="shared" si="14"/>
        <v>12</v>
      </c>
      <c r="L198" s="340">
        <f t="shared" si="14"/>
        <v>91</v>
      </c>
      <c r="M198" s="340">
        <f t="shared" si="14"/>
        <v>91</v>
      </c>
      <c r="N198" s="340">
        <f t="shared" si="14"/>
        <v>182</v>
      </c>
      <c r="O198" s="340">
        <f t="shared" si="14"/>
        <v>12</v>
      </c>
      <c r="P198" s="340">
        <f t="shared" si="14"/>
        <v>75</v>
      </c>
      <c r="Q198" s="340">
        <f t="shared" si="14"/>
        <v>85</v>
      </c>
      <c r="R198" s="340">
        <f t="shared" si="14"/>
        <v>160</v>
      </c>
      <c r="S198" s="340">
        <f t="shared" si="14"/>
        <v>12</v>
      </c>
      <c r="T198" s="340">
        <f t="shared" si="14"/>
        <v>80</v>
      </c>
      <c r="U198" s="340">
        <f t="shared" si="14"/>
        <v>83</v>
      </c>
      <c r="V198" s="340">
        <f t="shared" si="14"/>
        <v>163</v>
      </c>
      <c r="W198" s="340">
        <f t="shared" si="14"/>
        <v>13</v>
      </c>
      <c r="X198" s="340">
        <f t="shared" si="14"/>
        <v>80</v>
      </c>
      <c r="Y198" s="340">
        <f t="shared" si="14"/>
        <v>71</v>
      </c>
      <c r="Z198" s="340">
        <f t="shared" si="14"/>
        <v>151</v>
      </c>
      <c r="AA198" s="340">
        <f t="shared" si="14"/>
        <v>89</v>
      </c>
      <c r="AB198" s="340">
        <f t="shared" si="14"/>
        <v>83</v>
      </c>
      <c r="AC198" s="340">
        <f t="shared" si="14"/>
        <v>172</v>
      </c>
      <c r="AD198" s="340">
        <f t="shared" si="14"/>
        <v>4</v>
      </c>
      <c r="AE198" s="340">
        <f t="shared" si="14"/>
        <v>3</v>
      </c>
      <c r="AF198" s="340">
        <f t="shared" si="14"/>
        <v>47</v>
      </c>
      <c r="AG198" s="340">
        <f t="shared" si="14"/>
        <v>54</v>
      </c>
      <c r="AH198" s="340"/>
    </row>
    <row r="199" spans="1:34" ht="14.25" customHeight="1" x14ac:dyDescent="0.25">
      <c r="A199" s="342" t="s">
        <v>349</v>
      </c>
      <c r="B199" s="342" t="s">
        <v>357</v>
      </c>
      <c r="C199" s="342">
        <v>726315</v>
      </c>
      <c r="D199" s="342">
        <v>1</v>
      </c>
      <c r="E199" s="342"/>
      <c r="F199" s="1206"/>
      <c r="G199" s="342">
        <v>8</v>
      </c>
      <c r="H199" s="342">
        <v>86</v>
      </c>
      <c r="I199" s="342">
        <v>69</v>
      </c>
      <c r="J199" s="342">
        <v>155</v>
      </c>
      <c r="K199" s="342">
        <v>2</v>
      </c>
      <c r="L199" s="342">
        <v>20</v>
      </c>
      <c r="M199" s="342">
        <v>11</v>
      </c>
      <c r="N199" s="342">
        <v>31</v>
      </c>
      <c r="O199" s="342">
        <v>2</v>
      </c>
      <c r="P199" s="342">
        <v>20</v>
      </c>
      <c r="Q199" s="342">
        <v>21</v>
      </c>
      <c r="R199" s="342">
        <v>41</v>
      </c>
      <c r="S199" s="342">
        <v>2</v>
      </c>
      <c r="T199" s="342">
        <v>20</v>
      </c>
      <c r="U199" s="342">
        <v>20</v>
      </c>
      <c r="V199" s="342">
        <v>40</v>
      </c>
      <c r="W199" s="342">
        <v>2</v>
      </c>
      <c r="X199" s="342">
        <v>26</v>
      </c>
      <c r="Y199" s="342">
        <v>17</v>
      </c>
      <c r="Z199" s="342">
        <v>43</v>
      </c>
      <c r="AA199" s="343">
        <v>18</v>
      </c>
      <c r="AB199" s="343">
        <v>8</v>
      </c>
      <c r="AC199" s="343">
        <v>26</v>
      </c>
      <c r="AD199" s="343"/>
      <c r="AE199" s="343">
        <v>1</v>
      </c>
      <c r="AF199" s="343">
        <v>11</v>
      </c>
      <c r="AG199" s="343">
        <v>12</v>
      </c>
      <c r="AH199" s="343">
        <v>1</v>
      </c>
    </row>
    <row r="200" spans="1:34" ht="14.25" customHeight="1" x14ac:dyDescent="0.25">
      <c r="A200" s="342" t="s">
        <v>349</v>
      </c>
      <c r="B200" s="342" t="s">
        <v>358</v>
      </c>
      <c r="C200" s="342">
        <v>726320</v>
      </c>
      <c r="D200" s="342">
        <v>1</v>
      </c>
      <c r="E200" s="342">
        <v>10</v>
      </c>
      <c r="F200" s="1206"/>
      <c r="G200" s="342">
        <v>5</v>
      </c>
      <c r="H200" s="342">
        <v>52</v>
      </c>
      <c r="I200" s="342">
        <v>50</v>
      </c>
      <c r="J200" s="342">
        <v>102</v>
      </c>
      <c r="K200" s="342">
        <v>1</v>
      </c>
      <c r="L200" s="342">
        <v>12</v>
      </c>
      <c r="M200" s="342">
        <v>14</v>
      </c>
      <c r="N200" s="342">
        <v>26</v>
      </c>
      <c r="O200" s="342">
        <v>1</v>
      </c>
      <c r="P200" s="342">
        <v>13</v>
      </c>
      <c r="Q200" s="342">
        <v>13</v>
      </c>
      <c r="R200" s="342">
        <v>26</v>
      </c>
      <c r="S200" s="342">
        <v>1</v>
      </c>
      <c r="T200" s="342">
        <v>5</v>
      </c>
      <c r="U200" s="342">
        <v>10</v>
      </c>
      <c r="V200" s="342">
        <v>15</v>
      </c>
      <c r="W200" s="342">
        <v>2</v>
      </c>
      <c r="X200" s="342">
        <v>22</v>
      </c>
      <c r="Y200" s="342">
        <v>13</v>
      </c>
      <c r="Z200" s="342">
        <v>35</v>
      </c>
      <c r="AA200" s="343">
        <v>12</v>
      </c>
      <c r="AB200" s="343">
        <v>13</v>
      </c>
      <c r="AC200" s="343">
        <v>25</v>
      </c>
      <c r="AD200" s="343">
        <v>1</v>
      </c>
      <c r="AE200" s="343">
        <v>1</v>
      </c>
      <c r="AF200" s="343">
        <v>6</v>
      </c>
      <c r="AG200" s="343">
        <v>8</v>
      </c>
      <c r="AH200" s="343">
        <v>1</v>
      </c>
    </row>
    <row r="201" spans="1:34" ht="14.25" customHeight="1" x14ac:dyDescent="0.25">
      <c r="A201" s="342" t="s">
        <v>349</v>
      </c>
      <c r="B201" s="342" t="s">
        <v>359</v>
      </c>
      <c r="C201" s="342">
        <v>726323</v>
      </c>
      <c r="D201" s="342">
        <v>1</v>
      </c>
      <c r="E201" s="342">
        <v>18</v>
      </c>
      <c r="F201" s="1206"/>
      <c r="G201" s="342">
        <v>20</v>
      </c>
      <c r="H201" s="342">
        <v>280</v>
      </c>
      <c r="I201" s="342">
        <v>265</v>
      </c>
      <c r="J201" s="342">
        <v>545</v>
      </c>
      <c r="K201" s="342">
        <v>5</v>
      </c>
      <c r="L201" s="342">
        <v>76</v>
      </c>
      <c r="M201" s="342">
        <v>73</v>
      </c>
      <c r="N201" s="342">
        <v>149</v>
      </c>
      <c r="O201" s="342">
        <v>5</v>
      </c>
      <c r="P201" s="342">
        <v>59</v>
      </c>
      <c r="Q201" s="342">
        <v>79</v>
      </c>
      <c r="R201" s="342">
        <v>138</v>
      </c>
      <c r="S201" s="342">
        <v>5</v>
      </c>
      <c r="T201" s="342">
        <v>68</v>
      </c>
      <c r="U201" s="342">
        <v>54</v>
      </c>
      <c r="V201" s="342">
        <v>122</v>
      </c>
      <c r="W201" s="342">
        <v>5</v>
      </c>
      <c r="X201" s="342">
        <v>77</v>
      </c>
      <c r="Y201" s="342">
        <v>59</v>
      </c>
      <c r="Z201" s="342">
        <v>136</v>
      </c>
      <c r="AA201" s="343">
        <v>71</v>
      </c>
      <c r="AB201" s="343">
        <v>72</v>
      </c>
      <c r="AC201" s="343">
        <v>143</v>
      </c>
      <c r="AD201" s="343">
        <v>1</v>
      </c>
      <c r="AE201" s="343">
        <v>2</v>
      </c>
      <c r="AF201" s="343">
        <v>28</v>
      </c>
      <c r="AG201" s="343">
        <v>31</v>
      </c>
      <c r="AH201" s="343">
        <v>2</v>
      </c>
    </row>
    <row r="202" spans="1:34" ht="14.25" customHeight="1" x14ac:dyDescent="0.25">
      <c r="A202" s="342" t="s">
        <v>349</v>
      </c>
      <c r="B202" s="342" t="s">
        <v>378</v>
      </c>
      <c r="C202" s="342">
        <v>726661</v>
      </c>
      <c r="D202" s="342">
        <v>1</v>
      </c>
      <c r="E202" s="342"/>
      <c r="F202" s="1206"/>
      <c r="G202" s="342">
        <v>4</v>
      </c>
      <c r="H202" s="342">
        <v>30</v>
      </c>
      <c r="I202" s="342">
        <v>34</v>
      </c>
      <c r="J202" s="342">
        <v>64</v>
      </c>
      <c r="K202" s="342">
        <v>1</v>
      </c>
      <c r="L202" s="342">
        <v>10</v>
      </c>
      <c r="M202" s="342">
        <v>4</v>
      </c>
      <c r="N202" s="342">
        <v>14</v>
      </c>
      <c r="O202" s="342">
        <v>1</v>
      </c>
      <c r="P202" s="342">
        <v>7</v>
      </c>
      <c r="Q202" s="342">
        <v>9</v>
      </c>
      <c r="R202" s="342">
        <v>16</v>
      </c>
      <c r="S202" s="342">
        <v>1</v>
      </c>
      <c r="T202" s="342">
        <v>3</v>
      </c>
      <c r="U202" s="342">
        <v>11</v>
      </c>
      <c r="V202" s="342">
        <v>14</v>
      </c>
      <c r="W202" s="342">
        <v>1</v>
      </c>
      <c r="X202" s="342">
        <v>10</v>
      </c>
      <c r="Y202" s="342">
        <v>10</v>
      </c>
      <c r="Z202" s="342">
        <v>20</v>
      </c>
      <c r="AA202" s="343">
        <v>11</v>
      </c>
      <c r="AB202" s="343">
        <v>7</v>
      </c>
      <c r="AC202" s="343">
        <v>18</v>
      </c>
      <c r="AD202" s="343"/>
      <c r="AE202" s="343">
        <v>1</v>
      </c>
      <c r="AF202" s="343">
        <v>5</v>
      </c>
      <c r="AG202" s="343">
        <v>6</v>
      </c>
      <c r="AH202" s="343"/>
    </row>
    <row r="203" spans="1:34" ht="14.25" customHeight="1" x14ac:dyDescent="0.25">
      <c r="A203" s="342" t="s">
        <v>349</v>
      </c>
      <c r="B203" s="342" t="s">
        <v>377</v>
      </c>
      <c r="C203" s="342">
        <v>726659</v>
      </c>
      <c r="D203" s="342">
        <v>1</v>
      </c>
      <c r="E203" s="342">
        <v>5</v>
      </c>
      <c r="F203" s="1206"/>
      <c r="G203" s="342">
        <v>6</v>
      </c>
      <c r="H203" s="342">
        <v>60</v>
      </c>
      <c r="I203" s="342">
        <v>63</v>
      </c>
      <c r="J203" s="342">
        <v>123</v>
      </c>
      <c r="K203" s="342">
        <v>2</v>
      </c>
      <c r="L203" s="342">
        <v>18</v>
      </c>
      <c r="M203" s="342">
        <v>19</v>
      </c>
      <c r="N203" s="342">
        <v>37</v>
      </c>
      <c r="O203" s="342">
        <v>1</v>
      </c>
      <c r="P203" s="342">
        <v>15</v>
      </c>
      <c r="Q203" s="342">
        <v>14</v>
      </c>
      <c r="R203" s="342">
        <v>29</v>
      </c>
      <c r="S203" s="342">
        <v>1</v>
      </c>
      <c r="T203" s="342">
        <v>10</v>
      </c>
      <c r="U203" s="342">
        <v>13</v>
      </c>
      <c r="V203" s="342">
        <v>23</v>
      </c>
      <c r="W203" s="342">
        <v>2</v>
      </c>
      <c r="X203" s="342">
        <v>17</v>
      </c>
      <c r="Y203" s="342">
        <v>17</v>
      </c>
      <c r="Z203" s="342">
        <v>34</v>
      </c>
      <c r="AA203" s="343">
        <v>18</v>
      </c>
      <c r="AB203" s="343">
        <v>18</v>
      </c>
      <c r="AC203" s="343">
        <v>36</v>
      </c>
      <c r="AD203" s="343">
        <v>1</v>
      </c>
      <c r="AE203" s="343">
        <v>1</v>
      </c>
      <c r="AF203" s="343">
        <v>9</v>
      </c>
      <c r="AG203" s="343">
        <v>11</v>
      </c>
      <c r="AH203" s="343"/>
    </row>
    <row r="204" spans="1:34" ht="14.25" customHeight="1" x14ac:dyDescent="0.25">
      <c r="A204" s="342" t="s">
        <v>349</v>
      </c>
      <c r="B204" s="342" t="s">
        <v>376</v>
      </c>
      <c r="C204" s="342">
        <v>726654</v>
      </c>
      <c r="D204" s="342">
        <v>1</v>
      </c>
      <c r="E204" s="342"/>
      <c r="F204" s="1206"/>
      <c r="G204" s="342">
        <v>4</v>
      </c>
      <c r="H204" s="342">
        <v>30</v>
      </c>
      <c r="I204" s="342">
        <v>27</v>
      </c>
      <c r="J204" s="342">
        <v>57</v>
      </c>
      <c r="K204" s="342">
        <v>1</v>
      </c>
      <c r="L204" s="342">
        <v>8</v>
      </c>
      <c r="M204" s="342">
        <v>7</v>
      </c>
      <c r="N204" s="342">
        <v>15</v>
      </c>
      <c r="O204" s="342">
        <v>1</v>
      </c>
      <c r="P204" s="342">
        <v>6</v>
      </c>
      <c r="Q204" s="342">
        <v>6</v>
      </c>
      <c r="R204" s="342">
        <v>12</v>
      </c>
      <c r="S204" s="342">
        <v>1</v>
      </c>
      <c r="T204" s="342">
        <v>9</v>
      </c>
      <c r="U204" s="342">
        <v>9</v>
      </c>
      <c r="V204" s="342">
        <v>18</v>
      </c>
      <c r="W204" s="342">
        <v>1</v>
      </c>
      <c r="X204" s="342">
        <v>7</v>
      </c>
      <c r="Y204" s="342">
        <v>5</v>
      </c>
      <c r="Z204" s="342">
        <v>12</v>
      </c>
      <c r="AA204" s="343">
        <v>4</v>
      </c>
      <c r="AB204" s="343">
        <v>7</v>
      </c>
      <c r="AC204" s="343">
        <v>11</v>
      </c>
      <c r="AD204" s="343"/>
      <c r="AE204" s="343"/>
      <c r="AF204" s="343">
        <v>4</v>
      </c>
      <c r="AG204" s="343">
        <v>4</v>
      </c>
      <c r="AH204" s="343">
        <v>2</v>
      </c>
    </row>
    <row r="205" spans="1:34" s="332" customFormat="1" ht="15.75" customHeight="1" x14ac:dyDescent="0.25">
      <c r="A205" s="1337" t="s">
        <v>455</v>
      </c>
      <c r="B205" s="1337"/>
      <c r="C205" s="1337"/>
      <c r="D205" s="329">
        <f>SUM(D199:D204)</f>
        <v>6</v>
      </c>
      <c r="E205" s="329">
        <f t="shared" ref="E205:AH205" si="15">SUM(E199:E204)</f>
        <v>33</v>
      </c>
      <c r="F205" s="329"/>
      <c r="G205" s="329">
        <f t="shared" si="15"/>
        <v>47</v>
      </c>
      <c r="H205" s="329">
        <f t="shared" si="15"/>
        <v>538</v>
      </c>
      <c r="I205" s="329">
        <f t="shared" si="15"/>
        <v>508</v>
      </c>
      <c r="J205" s="329">
        <f t="shared" si="15"/>
        <v>1046</v>
      </c>
      <c r="K205" s="329">
        <f t="shared" si="15"/>
        <v>12</v>
      </c>
      <c r="L205" s="329">
        <f t="shared" si="15"/>
        <v>144</v>
      </c>
      <c r="M205" s="329">
        <f t="shared" si="15"/>
        <v>128</v>
      </c>
      <c r="N205" s="329">
        <f t="shared" si="15"/>
        <v>272</v>
      </c>
      <c r="O205" s="329">
        <f t="shared" si="15"/>
        <v>11</v>
      </c>
      <c r="P205" s="329">
        <f t="shared" si="15"/>
        <v>120</v>
      </c>
      <c r="Q205" s="329">
        <f t="shared" si="15"/>
        <v>142</v>
      </c>
      <c r="R205" s="329">
        <f t="shared" si="15"/>
        <v>262</v>
      </c>
      <c r="S205" s="329">
        <f t="shared" si="15"/>
        <v>11</v>
      </c>
      <c r="T205" s="329">
        <f t="shared" si="15"/>
        <v>115</v>
      </c>
      <c r="U205" s="329">
        <f t="shared" si="15"/>
        <v>117</v>
      </c>
      <c r="V205" s="329">
        <f t="shared" si="15"/>
        <v>232</v>
      </c>
      <c r="W205" s="329">
        <f t="shared" si="15"/>
        <v>13</v>
      </c>
      <c r="X205" s="329">
        <f t="shared" si="15"/>
        <v>159</v>
      </c>
      <c r="Y205" s="329">
        <f t="shared" si="15"/>
        <v>121</v>
      </c>
      <c r="Z205" s="329">
        <f t="shared" si="15"/>
        <v>280</v>
      </c>
      <c r="AA205" s="329">
        <f t="shared" si="15"/>
        <v>134</v>
      </c>
      <c r="AB205" s="329">
        <f t="shared" si="15"/>
        <v>125</v>
      </c>
      <c r="AC205" s="329">
        <f t="shared" si="15"/>
        <v>259</v>
      </c>
      <c r="AD205" s="329">
        <f t="shared" si="15"/>
        <v>3</v>
      </c>
      <c r="AE205" s="329">
        <f t="shared" si="15"/>
        <v>6</v>
      </c>
      <c r="AF205" s="329">
        <f t="shared" si="15"/>
        <v>63</v>
      </c>
      <c r="AG205" s="329">
        <f t="shared" si="15"/>
        <v>72</v>
      </c>
      <c r="AH205" s="329">
        <f t="shared" si="15"/>
        <v>6</v>
      </c>
    </row>
    <row r="206" spans="1:34" ht="14.25" customHeight="1" x14ac:dyDescent="0.25">
      <c r="A206" s="344" t="s">
        <v>349</v>
      </c>
      <c r="B206" s="344" t="s">
        <v>375</v>
      </c>
      <c r="C206" s="344">
        <v>726650</v>
      </c>
      <c r="D206" s="344">
        <v>1</v>
      </c>
      <c r="E206" s="344">
        <v>7</v>
      </c>
      <c r="F206" s="1207" t="s">
        <v>446</v>
      </c>
      <c r="G206" s="344">
        <v>4</v>
      </c>
      <c r="H206" s="344">
        <v>9</v>
      </c>
      <c r="I206" s="344">
        <v>12</v>
      </c>
      <c r="J206" s="344">
        <v>21</v>
      </c>
      <c r="K206" s="344">
        <v>1</v>
      </c>
      <c r="L206" s="344">
        <v>5</v>
      </c>
      <c r="M206" s="344">
        <v>4</v>
      </c>
      <c r="N206" s="344">
        <v>9</v>
      </c>
      <c r="O206" s="344">
        <v>1</v>
      </c>
      <c r="P206" s="344">
        <v>2</v>
      </c>
      <c r="Q206" s="344">
        <v>3</v>
      </c>
      <c r="R206" s="344">
        <v>5</v>
      </c>
      <c r="S206" s="344">
        <v>1</v>
      </c>
      <c r="T206" s="344">
        <v>0</v>
      </c>
      <c r="U206" s="344">
        <v>3</v>
      </c>
      <c r="V206" s="344">
        <v>3</v>
      </c>
      <c r="W206" s="344">
        <v>1</v>
      </c>
      <c r="X206" s="344">
        <v>2</v>
      </c>
      <c r="Y206" s="344">
        <v>2</v>
      </c>
      <c r="Z206" s="344">
        <v>4</v>
      </c>
      <c r="AA206" s="345">
        <v>4</v>
      </c>
      <c r="AB206" s="345">
        <v>4</v>
      </c>
      <c r="AC206" s="345">
        <v>8</v>
      </c>
      <c r="AD206" s="345"/>
      <c r="AE206" s="345"/>
      <c r="AF206" s="345">
        <v>3</v>
      </c>
      <c r="AG206" s="345">
        <v>3</v>
      </c>
      <c r="AH206" s="345"/>
    </row>
    <row r="207" spans="1:34" ht="14.25" customHeight="1" x14ac:dyDescent="0.25">
      <c r="A207" s="344" t="s">
        <v>349</v>
      </c>
      <c r="B207" s="344" t="s">
        <v>360</v>
      </c>
      <c r="C207" s="344">
        <v>726335</v>
      </c>
      <c r="D207" s="344">
        <v>1</v>
      </c>
      <c r="E207" s="344">
        <v>4</v>
      </c>
      <c r="F207" s="1207"/>
      <c r="G207" s="344">
        <v>4</v>
      </c>
      <c r="H207" s="344">
        <v>5</v>
      </c>
      <c r="I207" s="344">
        <v>8</v>
      </c>
      <c r="J207" s="344">
        <v>13</v>
      </c>
      <c r="K207" s="344">
        <v>1</v>
      </c>
      <c r="L207" s="344">
        <v>2</v>
      </c>
      <c r="M207" s="344">
        <v>2</v>
      </c>
      <c r="N207" s="344">
        <v>4</v>
      </c>
      <c r="O207" s="344">
        <v>1</v>
      </c>
      <c r="P207" s="344">
        <v>1</v>
      </c>
      <c r="Q207" s="344">
        <v>3</v>
      </c>
      <c r="R207" s="344">
        <v>4</v>
      </c>
      <c r="S207" s="344">
        <v>1</v>
      </c>
      <c r="T207" s="344">
        <v>1</v>
      </c>
      <c r="U207" s="344">
        <v>1</v>
      </c>
      <c r="V207" s="344">
        <v>2</v>
      </c>
      <c r="W207" s="344">
        <v>1</v>
      </c>
      <c r="X207" s="344">
        <v>1</v>
      </c>
      <c r="Y207" s="344">
        <v>2</v>
      </c>
      <c r="Z207" s="344">
        <v>3</v>
      </c>
      <c r="AA207" s="345">
        <v>2</v>
      </c>
      <c r="AB207" s="345"/>
      <c r="AC207" s="345">
        <v>2</v>
      </c>
      <c r="AD207" s="345"/>
      <c r="AE207" s="345"/>
      <c r="AF207" s="345">
        <v>2</v>
      </c>
      <c r="AG207" s="345">
        <v>2</v>
      </c>
      <c r="AH207" s="345"/>
    </row>
    <row r="208" spans="1:34" ht="14.25" customHeight="1" x14ac:dyDescent="0.25">
      <c r="A208" s="344" t="s">
        <v>349</v>
      </c>
      <c r="B208" s="344" t="s">
        <v>374</v>
      </c>
      <c r="C208" s="344">
        <v>726646</v>
      </c>
      <c r="D208" s="344">
        <v>1</v>
      </c>
      <c r="E208" s="344">
        <v>8</v>
      </c>
      <c r="F208" s="1207" t="s">
        <v>446</v>
      </c>
      <c r="G208" s="344">
        <v>4</v>
      </c>
      <c r="H208" s="344">
        <v>6</v>
      </c>
      <c r="I208" s="344">
        <v>6</v>
      </c>
      <c r="J208" s="344">
        <v>12</v>
      </c>
      <c r="K208" s="344">
        <v>1</v>
      </c>
      <c r="L208" s="344">
        <v>1</v>
      </c>
      <c r="M208" s="344">
        <v>1</v>
      </c>
      <c r="N208" s="344">
        <v>2</v>
      </c>
      <c r="O208" s="344">
        <v>1</v>
      </c>
      <c r="P208" s="344">
        <v>3</v>
      </c>
      <c r="Q208" s="344">
        <v>2</v>
      </c>
      <c r="R208" s="344">
        <v>5</v>
      </c>
      <c r="S208" s="344">
        <v>1</v>
      </c>
      <c r="T208" s="344">
        <v>1</v>
      </c>
      <c r="U208" s="344">
        <v>0</v>
      </c>
      <c r="V208" s="344">
        <v>1</v>
      </c>
      <c r="W208" s="344">
        <v>1</v>
      </c>
      <c r="X208" s="344">
        <v>1</v>
      </c>
      <c r="Y208" s="344">
        <v>3</v>
      </c>
      <c r="Z208" s="344">
        <v>4</v>
      </c>
      <c r="AA208" s="345">
        <v>1</v>
      </c>
      <c r="AB208" s="345">
        <v>1</v>
      </c>
      <c r="AC208" s="345">
        <v>2</v>
      </c>
      <c r="AD208" s="345"/>
      <c r="AE208" s="345"/>
      <c r="AF208" s="345">
        <v>2</v>
      </c>
      <c r="AG208" s="345">
        <v>2</v>
      </c>
      <c r="AH208" s="345"/>
    </row>
    <row r="209" spans="1:34" ht="14.25" customHeight="1" x14ac:dyDescent="0.25">
      <c r="A209" s="344" t="s">
        <v>349</v>
      </c>
      <c r="B209" s="344" t="s">
        <v>379</v>
      </c>
      <c r="C209" s="344">
        <v>745122</v>
      </c>
      <c r="D209" s="344">
        <v>1</v>
      </c>
      <c r="E209" s="344">
        <v>5</v>
      </c>
      <c r="F209" s="1207" t="s">
        <v>446</v>
      </c>
      <c r="G209" s="344">
        <v>4</v>
      </c>
      <c r="H209" s="344">
        <v>8</v>
      </c>
      <c r="I209" s="344">
        <v>9</v>
      </c>
      <c r="J209" s="344">
        <v>17</v>
      </c>
      <c r="K209" s="344">
        <v>1</v>
      </c>
      <c r="L209" s="344">
        <v>2</v>
      </c>
      <c r="M209" s="344">
        <v>2</v>
      </c>
      <c r="N209" s="344">
        <v>4</v>
      </c>
      <c r="O209" s="344">
        <v>1</v>
      </c>
      <c r="P209" s="344">
        <v>3</v>
      </c>
      <c r="Q209" s="344">
        <v>2</v>
      </c>
      <c r="R209" s="344">
        <v>5</v>
      </c>
      <c r="S209" s="344">
        <v>1</v>
      </c>
      <c r="T209" s="344">
        <v>1</v>
      </c>
      <c r="U209" s="344">
        <v>4</v>
      </c>
      <c r="V209" s="344">
        <v>5</v>
      </c>
      <c r="W209" s="344">
        <v>1</v>
      </c>
      <c r="X209" s="344">
        <v>2</v>
      </c>
      <c r="Y209" s="344">
        <v>1</v>
      </c>
      <c r="Z209" s="344">
        <v>3</v>
      </c>
      <c r="AA209" s="345">
        <v>2</v>
      </c>
      <c r="AB209" s="345">
        <v>2</v>
      </c>
      <c r="AC209" s="345">
        <v>4</v>
      </c>
      <c r="AD209" s="345"/>
      <c r="AE209" s="345"/>
      <c r="AF209" s="345">
        <v>2</v>
      </c>
      <c r="AG209" s="345">
        <v>2</v>
      </c>
      <c r="AH209" s="345"/>
    </row>
    <row r="210" spans="1:34" ht="14.25" customHeight="1" x14ac:dyDescent="0.25">
      <c r="A210" s="344" t="s">
        <v>349</v>
      </c>
      <c r="B210" s="344" t="s">
        <v>373</v>
      </c>
      <c r="C210" s="344">
        <v>726643</v>
      </c>
      <c r="D210" s="344">
        <v>1</v>
      </c>
      <c r="E210" s="344">
        <v>11</v>
      </c>
      <c r="F210" s="1207" t="s">
        <v>446</v>
      </c>
      <c r="G210" s="344">
        <v>4</v>
      </c>
      <c r="H210" s="344">
        <v>9</v>
      </c>
      <c r="I210" s="344">
        <v>15</v>
      </c>
      <c r="J210" s="344">
        <v>24</v>
      </c>
      <c r="K210" s="344">
        <v>1</v>
      </c>
      <c r="L210" s="344">
        <v>3</v>
      </c>
      <c r="M210" s="344">
        <v>5</v>
      </c>
      <c r="N210" s="344">
        <v>8</v>
      </c>
      <c r="O210" s="344">
        <v>1</v>
      </c>
      <c r="P210" s="344">
        <v>1</v>
      </c>
      <c r="Q210" s="344">
        <v>4</v>
      </c>
      <c r="R210" s="344">
        <v>5</v>
      </c>
      <c r="S210" s="344">
        <v>1</v>
      </c>
      <c r="T210" s="344">
        <v>3</v>
      </c>
      <c r="U210" s="344">
        <v>2</v>
      </c>
      <c r="V210" s="344">
        <v>5</v>
      </c>
      <c r="W210" s="344">
        <v>1</v>
      </c>
      <c r="X210" s="344">
        <v>2</v>
      </c>
      <c r="Y210" s="344">
        <v>4</v>
      </c>
      <c r="Z210" s="344">
        <v>6</v>
      </c>
      <c r="AA210" s="345">
        <v>3</v>
      </c>
      <c r="AB210" s="345">
        <v>5</v>
      </c>
      <c r="AC210" s="345">
        <v>8</v>
      </c>
      <c r="AD210" s="345"/>
      <c r="AE210" s="345"/>
      <c r="AF210" s="345">
        <v>3</v>
      </c>
      <c r="AG210" s="345">
        <v>3</v>
      </c>
      <c r="AH210" s="345"/>
    </row>
    <row r="211" spans="1:34" ht="14.25" customHeight="1" x14ac:dyDescent="0.25">
      <c r="A211" s="344" t="s">
        <v>349</v>
      </c>
      <c r="B211" s="344" t="s">
        <v>372</v>
      </c>
      <c r="C211" s="344">
        <v>726638</v>
      </c>
      <c r="D211" s="344">
        <v>1</v>
      </c>
      <c r="E211" s="344">
        <v>8</v>
      </c>
      <c r="F211" s="1207" t="s">
        <v>446</v>
      </c>
      <c r="G211" s="344">
        <v>4</v>
      </c>
      <c r="H211" s="344">
        <v>9</v>
      </c>
      <c r="I211" s="344">
        <v>11</v>
      </c>
      <c r="J211" s="344">
        <v>20</v>
      </c>
      <c r="K211" s="344">
        <v>1</v>
      </c>
      <c r="L211" s="344">
        <v>2</v>
      </c>
      <c r="M211" s="344">
        <v>3</v>
      </c>
      <c r="N211" s="344">
        <v>5</v>
      </c>
      <c r="O211" s="344">
        <v>1</v>
      </c>
      <c r="P211" s="344">
        <v>4</v>
      </c>
      <c r="Q211" s="344">
        <v>2</v>
      </c>
      <c r="R211" s="344">
        <v>6</v>
      </c>
      <c r="S211" s="344">
        <v>1</v>
      </c>
      <c r="T211" s="344">
        <v>1</v>
      </c>
      <c r="U211" s="344">
        <v>3</v>
      </c>
      <c r="V211" s="344">
        <v>4</v>
      </c>
      <c r="W211" s="344">
        <v>1</v>
      </c>
      <c r="X211" s="344">
        <v>2</v>
      </c>
      <c r="Y211" s="344">
        <v>3</v>
      </c>
      <c r="Z211" s="344">
        <v>5</v>
      </c>
      <c r="AA211" s="345">
        <v>2</v>
      </c>
      <c r="AB211" s="345">
        <v>3</v>
      </c>
      <c r="AC211" s="345">
        <v>5</v>
      </c>
      <c r="AD211" s="345"/>
      <c r="AE211" s="345"/>
      <c r="AF211" s="345">
        <v>2</v>
      </c>
      <c r="AG211" s="345">
        <v>2</v>
      </c>
      <c r="AH211" s="345"/>
    </row>
    <row r="212" spans="1:34" ht="14.25" customHeight="1" x14ac:dyDescent="0.25">
      <c r="A212" s="344" t="s">
        <v>349</v>
      </c>
      <c r="B212" s="344" t="s">
        <v>371</v>
      </c>
      <c r="C212" s="344">
        <v>726632</v>
      </c>
      <c r="D212" s="344">
        <v>1</v>
      </c>
      <c r="E212" s="344">
        <v>8</v>
      </c>
      <c r="F212" s="1207" t="s">
        <v>446</v>
      </c>
      <c r="G212" s="344">
        <v>3</v>
      </c>
      <c r="H212" s="344">
        <v>6</v>
      </c>
      <c r="I212" s="344">
        <v>3</v>
      </c>
      <c r="J212" s="344">
        <v>9</v>
      </c>
      <c r="K212" s="344">
        <v>1</v>
      </c>
      <c r="L212" s="344">
        <v>3</v>
      </c>
      <c r="M212" s="344">
        <v>2</v>
      </c>
      <c r="N212" s="344">
        <v>5</v>
      </c>
      <c r="O212" s="344"/>
      <c r="P212" s="344"/>
      <c r="Q212" s="344"/>
      <c r="R212" s="344"/>
      <c r="S212" s="344">
        <v>1</v>
      </c>
      <c r="T212" s="344">
        <v>0</v>
      </c>
      <c r="U212" s="344">
        <v>1</v>
      </c>
      <c r="V212" s="344">
        <v>1</v>
      </c>
      <c r="W212" s="344">
        <v>1</v>
      </c>
      <c r="X212" s="344">
        <v>3</v>
      </c>
      <c r="Y212" s="344">
        <v>0</v>
      </c>
      <c r="Z212" s="344">
        <v>3</v>
      </c>
      <c r="AA212" s="345">
        <v>3</v>
      </c>
      <c r="AB212" s="345">
        <v>2</v>
      </c>
      <c r="AC212" s="345">
        <v>5</v>
      </c>
      <c r="AD212" s="345"/>
      <c r="AE212" s="345"/>
      <c r="AF212" s="345">
        <v>1</v>
      </c>
      <c r="AG212" s="345">
        <v>1</v>
      </c>
      <c r="AH212" s="345"/>
    </row>
    <row r="213" spans="1:34" ht="14.25" customHeight="1" x14ac:dyDescent="0.25">
      <c r="A213" s="344" t="s">
        <v>349</v>
      </c>
      <c r="B213" s="344" t="s">
        <v>361</v>
      </c>
      <c r="C213" s="344">
        <v>726338</v>
      </c>
      <c r="D213" s="344">
        <v>1</v>
      </c>
      <c r="E213" s="344">
        <v>9</v>
      </c>
      <c r="F213" s="1207"/>
      <c r="G213" s="344">
        <v>4</v>
      </c>
      <c r="H213" s="344">
        <v>26</v>
      </c>
      <c r="I213" s="344">
        <v>27</v>
      </c>
      <c r="J213" s="344">
        <v>53</v>
      </c>
      <c r="K213" s="344">
        <v>1</v>
      </c>
      <c r="L213" s="344">
        <v>3</v>
      </c>
      <c r="M213" s="344">
        <v>8</v>
      </c>
      <c r="N213" s="344">
        <v>11</v>
      </c>
      <c r="O213" s="344">
        <v>1</v>
      </c>
      <c r="P213" s="344">
        <v>6</v>
      </c>
      <c r="Q213" s="344">
        <v>3</v>
      </c>
      <c r="R213" s="344">
        <v>9</v>
      </c>
      <c r="S213" s="344">
        <v>1</v>
      </c>
      <c r="T213" s="344">
        <v>9</v>
      </c>
      <c r="U213" s="344">
        <v>9</v>
      </c>
      <c r="V213" s="344">
        <v>18</v>
      </c>
      <c r="W213" s="344">
        <v>1</v>
      </c>
      <c r="X213" s="344">
        <v>8</v>
      </c>
      <c r="Y213" s="344">
        <v>7</v>
      </c>
      <c r="Z213" s="344">
        <v>15</v>
      </c>
      <c r="AA213" s="345">
        <v>3</v>
      </c>
      <c r="AB213" s="345">
        <v>6</v>
      </c>
      <c r="AC213" s="345">
        <v>9</v>
      </c>
      <c r="AD213" s="345">
        <v>1</v>
      </c>
      <c r="AE213" s="345">
        <v>1</v>
      </c>
      <c r="AF213" s="345">
        <v>4</v>
      </c>
      <c r="AG213" s="345">
        <v>6</v>
      </c>
      <c r="AH213" s="345"/>
    </row>
    <row r="214" spans="1:34" ht="14.25" customHeight="1" x14ac:dyDescent="0.25">
      <c r="A214" s="344" t="s">
        <v>349</v>
      </c>
      <c r="B214" s="344" t="s">
        <v>363</v>
      </c>
      <c r="C214" s="344">
        <v>726360</v>
      </c>
      <c r="D214" s="344">
        <v>1</v>
      </c>
      <c r="E214" s="344">
        <v>3</v>
      </c>
      <c r="F214" s="1207" t="s">
        <v>446</v>
      </c>
      <c r="G214" s="344">
        <v>4</v>
      </c>
      <c r="H214" s="344">
        <v>8</v>
      </c>
      <c r="I214" s="344">
        <v>2</v>
      </c>
      <c r="J214" s="344">
        <v>10</v>
      </c>
      <c r="K214" s="344">
        <v>1</v>
      </c>
      <c r="L214" s="344">
        <v>1</v>
      </c>
      <c r="M214" s="344">
        <v>0</v>
      </c>
      <c r="N214" s="344">
        <v>1</v>
      </c>
      <c r="O214" s="344">
        <v>1</v>
      </c>
      <c r="P214" s="344">
        <v>3</v>
      </c>
      <c r="Q214" s="344">
        <v>1</v>
      </c>
      <c r="R214" s="344">
        <v>4</v>
      </c>
      <c r="S214" s="344">
        <v>1</v>
      </c>
      <c r="T214" s="344">
        <v>4</v>
      </c>
      <c r="U214" s="344">
        <v>1</v>
      </c>
      <c r="V214" s="344">
        <v>5</v>
      </c>
      <c r="W214" s="344">
        <v>1</v>
      </c>
      <c r="X214" s="344"/>
      <c r="Y214" s="344"/>
      <c r="Z214" s="344"/>
      <c r="AA214" s="345">
        <v>1</v>
      </c>
      <c r="AB214" s="345"/>
      <c r="AC214" s="345">
        <v>1</v>
      </c>
      <c r="AD214" s="345"/>
      <c r="AE214" s="345"/>
      <c r="AF214" s="345">
        <v>1</v>
      </c>
      <c r="AG214" s="345">
        <v>1</v>
      </c>
      <c r="AH214" s="345"/>
    </row>
    <row r="215" spans="1:34" ht="14.25" customHeight="1" x14ac:dyDescent="0.25">
      <c r="A215" s="344" t="s">
        <v>349</v>
      </c>
      <c r="B215" s="344" t="s">
        <v>370</v>
      </c>
      <c r="C215" s="344">
        <v>726613</v>
      </c>
      <c r="D215" s="344">
        <v>1</v>
      </c>
      <c r="E215" s="344"/>
      <c r="F215" s="1207"/>
      <c r="G215" s="344">
        <v>4</v>
      </c>
      <c r="H215" s="344">
        <v>36</v>
      </c>
      <c r="I215" s="344">
        <v>33</v>
      </c>
      <c r="J215" s="344">
        <v>69</v>
      </c>
      <c r="K215" s="344">
        <v>1</v>
      </c>
      <c r="L215" s="344">
        <v>10</v>
      </c>
      <c r="M215" s="344">
        <v>10</v>
      </c>
      <c r="N215" s="344">
        <v>20</v>
      </c>
      <c r="O215" s="344">
        <v>1</v>
      </c>
      <c r="P215" s="344">
        <v>7</v>
      </c>
      <c r="Q215" s="344">
        <v>11</v>
      </c>
      <c r="R215" s="344">
        <v>18</v>
      </c>
      <c r="S215" s="344">
        <v>1</v>
      </c>
      <c r="T215" s="344">
        <v>13</v>
      </c>
      <c r="U215" s="344">
        <v>9</v>
      </c>
      <c r="V215" s="344">
        <v>22</v>
      </c>
      <c r="W215" s="344">
        <v>1</v>
      </c>
      <c r="X215" s="344">
        <v>6</v>
      </c>
      <c r="Y215" s="344">
        <v>3</v>
      </c>
      <c r="Z215" s="344">
        <v>9</v>
      </c>
      <c r="AA215" s="345">
        <v>8</v>
      </c>
      <c r="AB215" s="345">
        <v>8</v>
      </c>
      <c r="AC215" s="345">
        <v>16</v>
      </c>
      <c r="AD215" s="345"/>
      <c r="AE215" s="345"/>
      <c r="AF215" s="345">
        <v>5</v>
      </c>
      <c r="AG215" s="345">
        <v>5</v>
      </c>
      <c r="AH215" s="345"/>
    </row>
    <row r="216" spans="1:34" ht="14.25" customHeight="1" x14ac:dyDescent="0.25">
      <c r="A216" s="344" t="s">
        <v>349</v>
      </c>
      <c r="B216" s="344" t="s">
        <v>369</v>
      </c>
      <c r="C216" s="344">
        <v>726603</v>
      </c>
      <c r="D216" s="344">
        <v>1</v>
      </c>
      <c r="E216" s="344"/>
      <c r="F216" s="1207" t="s">
        <v>446</v>
      </c>
      <c r="G216" s="344">
        <v>4</v>
      </c>
      <c r="H216" s="344">
        <v>22</v>
      </c>
      <c r="I216" s="344">
        <v>14</v>
      </c>
      <c r="J216" s="344">
        <v>36</v>
      </c>
      <c r="K216" s="344">
        <v>1</v>
      </c>
      <c r="L216" s="344">
        <v>6</v>
      </c>
      <c r="M216" s="344">
        <v>4</v>
      </c>
      <c r="N216" s="344">
        <v>10</v>
      </c>
      <c r="O216" s="344">
        <v>1</v>
      </c>
      <c r="P216" s="344">
        <v>4</v>
      </c>
      <c r="Q216" s="344">
        <v>3</v>
      </c>
      <c r="R216" s="344">
        <v>7</v>
      </c>
      <c r="S216" s="344">
        <v>1</v>
      </c>
      <c r="T216" s="344">
        <v>6</v>
      </c>
      <c r="U216" s="344">
        <v>4</v>
      </c>
      <c r="V216" s="344">
        <v>10</v>
      </c>
      <c r="W216" s="344">
        <v>1</v>
      </c>
      <c r="X216" s="344">
        <v>6</v>
      </c>
      <c r="Y216" s="344">
        <v>3</v>
      </c>
      <c r="Z216" s="344">
        <v>9</v>
      </c>
      <c r="AA216" s="345">
        <v>3</v>
      </c>
      <c r="AB216" s="345">
        <v>4</v>
      </c>
      <c r="AC216" s="345">
        <v>7</v>
      </c>
      <c r="AD216" s="345"/>
      <c r="AE216" s="345"/>
      <c r="AF216" s="345">
        <v>3</v>
      </c>
      <c r="AG216" s="345">
        <v>3</v>
      </c>
      <c r="AH216" s="345"/>
    </row>
    <row r="217" spans="1:34" ht="14.25" customHeight="1" x14ac:dyDescent="0.25">
      <c r="A217" s="344" t="s">
        <v>349</v>
      </c>
      <c r="B217" s="344" t="s">
        <v>368</v>
      </c>
      <c r="C217" s="344">
        <v>726590</v>
      </c>
      <c r="D217" s="344">
        <v>1</v>
      </c>
      <c r="E217" s="344">
        <v>5</v>
      </c>
      <c r="F217" s="1207" t="s">
        <v>446</v>
      </c>
      <c r="G217" s="344">
        <v>4</v>
      </c>
      <c r="H217" s="344">
        <v>8</v>
      </c>
      <c r="I217" s="344">
        <v>7</v>
      </c>
      <c r="J217" s="344">
        <v>15</v>
      </c>
      <c r="K217" s="344">
        <v>1</v>
      </c>
      <c r="L217" s="344">
        <v>4</v>
      </c>
      <c r="M217" s="344">
        <v>3</v>
      </c>
      <c r="N217" s="344">
        <v>7</v>
      </c>
      <c r="O217" s="344">
        <v>1</v>
      </c>
      <c r="P217" s="344">
        <v>0</v>
      </c>
      <c r="Q217" s="344">
        <v>1</v>
      </c>
      <c r="R217" s="344">
        <v>1</v>
      </c>
      <c r="S217" s="344">
        <v>1</v>
      </c>
      <c r="T217" s="344">
        <v>4</v>
      </c>
      <c r="U217" s="344">
        <v>2</v>
      </c>
      <c r="V217" s="344">
        <v>6</v>
      </c>
      <c r="W217" s="344">
        <v>1</v>
      </c>
      <c r="X217" s="344">
        <v>0</v>
      </c>
      <c r="Y217" s="344">
        <v>1</v>
      </c>
      <c r="Z217" s="344">
        <v>1</v>
      </c>
      <c r="AA217" s="345">
        <v>3</v>
      </c>
      <c r="AB217" s="345">
        <v>3</v>
      </c>
      <c r="AC217" s="345">
        <v>6</v>
      </c>
      <c r="AD217" s="345"/>
      <c r="AE217" s="345"/>
      <c r="AF217" s="345">
        <v>2</v>
      </c>
      <c r="AG217" s="345">
        <v>2</v>
      </c>
      <c r="AH217" s="345"/>
    </row>
    <row r="218" spans="1:34" ht="14.25" customHeight="1" x14ac:dyDescent="0.25">
      <c r="A218" s="344" t="s">
        <v>349</v>
      </c>
      <c r="B218" s="344" t="s">
        <v>367</v>
      </c>
      <c r="C218" s="344">
        <v>726583</v>
      </c>
      <c r="D218" s="344">
        <v>1</v>
      </c>
      <c r="E218" s="344"/>
      <c r="F218" s="1207"/>
      <c r="G218" s="344">
        <v>4</v>
      </c>
      <c r="H218" s="344">
        <v>38</v>
      </c>
      <c r="I218" s="344">
        <v>34</v>
      </c>
      <c r="J218" s="344">
        <v>72</v>
      </c>
      <c r="K218" s="344">
        <v>1</v>
      </c>
      <c r="L218" s="344">
        <v>6</v>
      </c>
      <c r="M218" s="344">
        <v>5</v>
      </c>
      <c r="N218" s="344">
        <v>11</v>
      </c>
      <c r="O218" s="344">
        <v>1</v>
      </c>
      <c r="P218" s="344">
        <v>11</v>
      </c>
      <c r="Q218" s="344">
        <v>2</v>
      </c>
      <c r="R218" s="344">
        <v>13</v>
      </c>
      <c r="S218" s="344">
        <v>1</v>
      </c>
      <c r="T218" s="344">
        <v>8</v>
      </c>
      <c r="U218" s="344">
        <v>11</v>
      </c>
      <c r="V218" s="344">
        <v>19</v>
      </c>
      <c r="W218" s="344">
        <v>1</v>
      </c>
      <c r="X218" s="344">
        <v>13</v>
      </c>
      <c r="Y218" s="344">
        <v>16</v>
      </c>
      <c r="Z218" s="344">
        <v>29</v>
      </c>
      <c r="AA218" s="345">
        <v>7</v>
      </c>
      <c r="AB218" s="345">
        <v>5</v>
      </c>
      <c r="AC218" s="345">
        <v>12</v>
      </c>
      <c r="AD218" s="345"/>
      <c r="AE218" s="345">
        <v>1</v>
      </c>
      <c r="AF218" s="345">
        <v>7</v>
      </c>
      <c r="AG218" s="345">
        <v>8</v>
      </c>
      <c r="AH218" s="345"/>
    </row>
    <row r="219" spans="1:34" ht="14.25" customHeight="1" x14ac:dyDescent="0.25">
      <c r="A219" s="344" t="s">
        <v>349</v>
      </c>
      <c r="B219" s="344" t="s">
        <v>364</v>
      </c>
      <c r="C219" s="344">
        <v>726375</v>
      </c>
      <c r="D219" s="344">
        <v>1</v>
      </c>
      <c r="E219" s="344">
        <v>2</v>
      </c>
      <c r="F219" s="1207" t="s">
        <v>446</v>
      </c>
      <c r="G219" s="344">
        <v>4</v>
      </c>
      <c r="H219" s="344">
        <v>5</v>
      </c>
      <c r="I219" s="344">
        <v>7</v>
      </c>
      <c r="J219" s="344">
        <v>12</v>
      </c>
      <c r="K219" s="344">
        <v>1</v>
      </c>
      <c r="L219" s="344">
        <v>3</v>
      </c>
      <c r="M219" s="344">
        <v>1</v>
      </c>
      <c r="N219" s="344">
        <v>4</v>
      </c>
      <c r="O219" s="344">
        <v>1</v>
      </c>
      <c r="P219" s="344">
        <v>1</v>
      </c>
      <c r="Q219" s="344">
        <v>4</v>
      </c>
      <c r="R219" s="344">
        <v>5</v>
      </c>
      <c r="S219" s="344">
        <v>1</v>
      </c>
      <c r="T219" s="344">
        <v>1</v>
      </c>
      <c r="U219" s="344">
        <v>0</v>
      </c>
      <c r="V219" s="344">
        <v>1</v>
      </c>
      <c r="W219" s="344">
        <v>1</v>
      </c>
      <c r="X219" s="344">
        <v>0</v>
      </c>
      <c r="Y219" s="344">
        <v>2</v>
      </c>
      <c r="Z219" s="344">
        <v>2</v>
      </c>
      <c r="AA219" s="345">
        <v>3</v>
      </c>
      <c r="AB219" s="345">
        <v>3</v>
      </c>
      <c r="AC219" s="345">
        <v>6</v>
      </c>
      <c r="AD219" s="345"/>
      <c r="AE219" s="345"/>
      <c r="AF219" s="345">
        <v>1</v>
      </c>
      <c r="AG219" s="345">
        <v>1</v>
      </c>
      <c r="AH219" s="345"/>
    </row>
    <row r="220" spans="1:34" ht="14.25" customHeight="1" x14ac:dyDescent="0.25">
      <c r="A220" s="344" t="s">
        <v>349</v>
      </c>
      <c r="B220" s="344" t="s">
        <v>366</v>
      </c>
      <c r="C220" s="344">
        <v>726577</v>
      </c>
      <c r="D220" s="344">
        <v>1</v>
      </c>
      <c r="E220" s="344"/>
      <c r="F220" s="1207"/>
      <c r="G220" s="344">
        <v>4</v>
      </c>
      <c r="H220" s="344">
        <v>43</v>
      </c>
      <c r="I220" s="344">
        <v>43</v>
      </c>
      <c r="J220" s="344">
        <v>86</v>
      </c>
      <c r="K220" s="344">
        <v>1</v>
      </c>
      <c r="L220" s="344">
        <v>9</v>
      </c>
      <c r="M220" s="344">
        <v>12</v>
      </c>
      <c r="N220" s="344">
        <v>21</v>
      </c>
      <c r="O220" s="344">
        <v>1</v>
      </c>
      <c r="P220" s="344">
        <v>13</v>
      </c>
      <c r="Q220" s="344">
        <v>11</v>
      </c>
      <c r="R220" s="344">
        <v>24</v>
      </c>
      <c r="S220" s="344">
        <v>1</v>
      </c>
      <c r="T220" s="344">
        <v>12</v>
      </c>
      <c r="U220" s="344">
        <v>6</v>
      </c>
      <c r="V220" s="344">
        <v>18</v>
      </c>
      <c r="W220" s="344">
        <v>1</v>
      </c>
      <c r="X220" s="344">
        <v>9</v>
      </c>
      <c r="Y220" s="344">
        <v>14</v>
      </c>
      <c r="Z220" s="344">
        <v>23</v>
      </c>
      <c r="AA220" s="345">
        <v>9</v>
      </c>
      <c r="AB220" s="345">
        <v>12</v>
      </c>
      <c r="AC220" s="345">
        <v>21</v>
      </c>
      <c r="AD220" s="345">
        <v>1</v>
      </c>
      <c r="AE220" s="345">
        <v>1</v>
      </c>
      <c r="AF220" s="345">
        <v>6</v>
      </c>
      <c r="AG220" s="345">
        <v>8</v>
      </c>
      <c r="AH220" s="345"/>
    </row>
    <row r="221" spans="1:34" ht="14.25" customHeight="1" x14ac:dyDescent="0.25">
      <c r="A221" s="344" t="s">
        <v>349</v>
      </c>
      <c r="B221" s="344" t="s">
        <v>362</v>
      </c>
      <c r="C221" s="344">
        <v>726343</v>
      </c>
      <c r="D221" s="344">
        <v>1</v>
      </c>
      <c r="E221" s="344">
        <v>10</v>
      </c>
      <c r="F221" s="1207" t="s">
        <v>446</v>
      </c>
      <c r="G221" s="344">
        <v>4</v>
      </c>
      <c r="H221" s="344">
        <v>11</v>
      </c>
      <c r="I221" s="344">
        <v>3</v>
      </c>
      <c r="J221" s="344">
        <v>14</v>
      </c>
      <c r="K221" s="344">
        <v>1</v>
      </c>
      <c r="L221" s="344">
        <v>3</v>
      </c>
      <c r="M221" s="344">
        <v>2</v>
      </c>
      <c r="N221" s="344">
        <v>5</v>
      </c>
      <c r="O221" s="344">
        <v>1</v>
      </c>
      <c r="P221" s="344">
        <v>3</v>
      </c>
      <c r="Q221" s="344">
        <v>0</v>
      </c>
      <c r="R221" s="344">
        <v>3</v>
      </c>
      <c r="S221" s="344">
        <v>1</v>
      </c>
      <c r="T221" s="344">
        <v>2</v>
      </c>
      <c r="U221" s="344">
        <v>0</v>
      </c>
      <c r="V221" s="344">
        <v>2</v>
      </c>
      <c r="W221" s="344">
        <v>1</v>
      </c>
      <c r="X221" s="344">
        <v>3</v>
      </c>
      <c r="Y221" s="344">
        <v>1</v>
      </c>
      <c r="Z221" s="344">
        <v>4</v>
      </c>
      <c r="AA221" s="345">
        <v>3</v>
      </c>
      <c r="AB221" s="345">
        <v>2</v>
      </c>
      <c r="AC221" s="345">
        <v>5</v>
      </c>
      <c r="AD221" s="345"/>
      <c r="AE221" s="345"/>
      <c r="AF221" s="345">
        <v>2</v>
      </c>
      <c r="AG221" s="345">
        <v>2</v>
      </c>
      <c r="AH221" s="345"/>
    </row>
    <row r="222" spans="1:34" ht="14.25" customHeight="1" x14ac:dyDescent="0.25">
      <c r="A222" s="344" t="s">
        <v>349</v>
      </c>
      <c r="B222" s="344" t="s">
        <v>365</v>
      </c>
      <c r="C222" s="344">
        <v>726377</v>
      </c>
      <c r="D222" s="344">
        <v>1</v>
      </c>
      <c r="E222" s="344">
        <v>2</v>
      </c>
      <c r="F222" s="1207" t="s">
        <v>446</v>
      </c>
      <c r="G222" s="344">
        <v>4</v>
      </c>
      <c r="H222" s="344">
        <v>12</v>
      </c>
      <c r="I222" s="344">
        <v>8</v>
      </c>
      <c r="J222" s="344">
        <v>20</v>
      </c>
      <c r="K222" s="344">
        <v>1</v>
      </c>
      <c r="L222" s="344">
        <v>4</v>
      </c>
      <c r="M222" s="344">
        <v>1</v>
      </c>
      <c r="N222" s="344">
        <v>5</v>
      </c>
      <c r="O222" s="344">
        <v>1</v>
      </c>
      <c r="P222" s="344">
        <v>3</v>
      </c>
      <c r="Q222" s="344">
        <v>2</v>
      </c>
      <c r="R222" s="344">
        <v>5</v>
      </c>
      <c r="S222" s="344">
        <v>1</v>
      </c>
      <c r="T222" s="344">
        <v>1</v>
      </c>
      <c r="U222" s="344">
        <v>2</v>
      </c>
      <c r="V222" s="344">
        <v>3</v>
      </c>
      <c r="W222" s="344">
        <v>1</v>
      </c>
      <c r="X222" s="344">
        <v>4</v>
      </c>
      <c r="Y222" s="344">
        <v>3</v>
      </c>
      <c r="Z222" s="344">
        <v>7</v>
      </c>
      <c r="AA222" s="345">
        <v>5</v>
      </c>
      <c r="AB222" s="345">
        <v>1</v>
      </c>
      <c r="AC222" s="345">
        <v>6</v>
      </c>
      <c r="AD222" s="345"/>
      <c r="AE222" s="345"/>
      <c r="AF222" s="345">
        <v>1</v>
      </c>
      <c r="AG222" s="345">
        <v>1</v>
      </c>
      <c r="AH222" s="345"/>
    </row>
    <row r="223" spans="1:34" s="331" customFormat="1" ht="15.75" customHeight="1" x14ac:dyDescent="0.25">
      <c r="A223" s="1325" t="s">
        <v>456</v>
      </c>
      <c r="B223" s="1325"/>
      <c r="C223" s="1325"/>
      <c r="D223" s="330">
        <f>SUM(D206:D222)</f>
        <v>17</v>
      </c>
      <c r="E223" s="330">
        <f t="shared" ref="E223:AG223" si="16">SUM(E206:E222)</f>
        <v>82</v>
      </c>
      <c r="F223" s="330">
        <f>SUM(D206,D208:D212,D214,D216:D217,D219,D221:D222)</f>
        <v>12</v>
      </c>
      <c r="G223" s="330">
        <f t="shared" si="16"/>
        <v>67</v>
      </c>
      <c r="H223" s="330">
        <f t="shared" si="16"/>
        <v>261</v>
      </c>
      <c r="I223" s="330">
        <f t="shared" si="16"/>
        <v>242</v>
      </c>
      <c r="J223" s="330">
        <f t="shared" si="16"/>
        <v>503</v>
      </c>
      <c r="K223" s="330">
        <f t="shared" si="16"/>
        <v>17</v>
      </c>
      <c r="L223" s="330">
        <f t="shared" si="16"/>
        <v>67</v>
      </c>
      <c r="M223" s="330">
        <f t="shared" si="16"/>
        <v>65</v>
      </c>
      <c r="N223" s="330">
        <f t="shared" si="16"/>
        <v>132</v>
      </c>
      <c r="O223" s="330">
        <f t="shared" si="16"/>
        <v>16</v>
      </c>
      <c r="P223" s="330">
        <f t="shared" si="16"/>
        <v>65</v>
      </c>
      <c r="Q223" s="330">
        <f t="shared" si="16"/>
        <v>54</v>
      </c>
      <c r="R223" s="330">
        <f t="shared" si="16"/>
        <v>119</v>
      </c>
      <c r="S223" s="330">
        <f t="shared" si="16"/>
        <v>17</v>
      </c>
      <c r="T223" s="330">
        <f t="shared" si="16"/>
        <v>67</v>
      </c>
      <c r="U223" s="330">
        <f t="shared" si="16"/>
        <v>58</v>
      </c>
      <c r="V223" s="330">
        <f t="shared" si="16"/>
        <v>125</v>
      </c>
      <c r="W223" s="330">
        <f t="shared" si="16"/>
        <v>17</v>
      </c>
      <c r="X223" s="330">
        <f t="shared" si="16"/>
        <v>62</v>
      </c>
      <c r="Y223" s="330">
        <f t="shared" si="16"/>
        <v>65</v>
      </c>
      <c r="Z223" s="330">
        <f t="shared" si="16"/>
        <v>127</v>
      </c>
      <c r="AA223" s="330">
        <f t="shared" si="16"/>
        <v>62</v>
      </c>
      <c r="AB223" s="330">
        <f t="shared" si="16"/>
        <v>61</v>
      </c>
      <c r="AC223" s="330">
        <f t="shared" si="16"/>
        <v>123</v>
      </c>
      <c r="AD223" s="330">
        <f t="shared" si="16"/>
        <v>2</v>
      </c>
      <c r="AE223" s="330">
        <f t="shared" si="16"/>
        <v>3</v>
      </c>
      <c r="AF223" s="330">
        <f t="shared" si="16"/>
        <v>47</v>
      </c>
      <c r="AG223" s="330">
        <f t="shared" si="16"/>
        <v>52</v>
      </c>
      <c r="AH223" s="330"/>
    </row>
    <row r="224" spans="1:34" s="339" customFormat="1" ht="17.25" customHeight="1" x14ac:dyDescent="0.25">
      <c r="A224" s="1338" t="s">
        <v>467</v>
      </c>
      <c r="B224" s="1338"/>
      <c r="C224" s="1338"/>
      <c r="D224" s="340">
        <f>SUM(D223,D205)</f>
        <v>23</v>
      </c>
      <c r="E224" s="340">
        <f t="shared" ref="E224:AH224" si="17">SUM(E223,E205)</f>
        <v>115</v>
      </c>
      <c r="F224" s="340">
        <f t="shared" si="17"/>
        <v>12</v>
      </c>
      <c r="G224" s="340">
        <f t="shared" si="17"/>
        <v>114</v>
      </c>
      <c r="H224" s="340">
        <f t="shared" si="17"/>
        <v>799</v>
      </c>
      <c r="I224" s="340">
        <f t="shared" si="17"/>
        <v>750</v>
      </c>
      <c r="J224" s="340">
        <f t="shared" si="17"/>
        <v>1549</v>
      </c>
      <c r="K224" s="340">
        <f t="shared" si="17"/>
        <v>29</v>
      </c>
      <c r="L224" s="340">
        <f t="shared" si="17"/>
        <v>211</v>
      </c>
      <c r="M224" s="340">
        <f t="shared" si="17"/>
        <v>193</v>
      </c>
      <c r="N224" s="340">
        <f t="shared" si="17"/>
        <v>404</v>
      </c>
      <c r="O224" s="340">
        <f t="shared" si="17"/>
        <v>27</v>
      </c>
      <c r="P224" s="340">
        <f t="shared" si="17"/>
        <v>185</v>
      </c>
      <c r="Q224" s="340">
        <f t="shared" si="17"/>
        <v>196</v>
      </c>
      <c r="R224" s="340">
        <f t="shared" si="17"/>
        <v>381</v>
      </c>
      <c r="S224" s="340">
        <f t="shared" si="17"/>
        <v>28</v>
      </c>
      <c r="T224" s="340">
        <f t="shared" si="17"/>
        <v>182</v>
      </c>
      <c r="U224" s="340">
        <f t="shared" si="17"/>
        <v>175</v>
      </c>
      <c r="V224" s="340">
        <f t="shared" si="17"/>
        <v>357</v>
      </c>
      <c r="W224" s="340">
        <f t="shared" si="17"/>
        <v>30</v>
      </c>
      <c r="X224" s="340">
        <f t="shared" si="17"/>
        <v>221</v>
      </c>
      <c r="Y224" s="340">
        <f t="shared" si="17"/>
        <v>186</v>
      </c>
      <c r="Z224" s="340">
        <f t="shared" si="17"/>
        <v>407</v>
      </c>
      <c r="AA224" s="340">
        <f t="shared" si="17"/>
        <v>196</v>
      </c>
      <c r="AB224" s="340">
        <f t="shared" si="17"/>
        <v>186</v>
      </c>
      <c r="AC224" s="340">
        <f t="shared" si="17"/>
        <v>382</v>
      </c>
      <c r="AD224" s="340">
        <f t="shared" si="17"/>
        <v>5</v>
      </c>
      <c r="AE224" s="340">
        <f t="shared" si="17"/>
        <v>9</v>
      </c>
      <c r="AF224" s="340">
        <f t="shared" si="17"/>
        <v>110</v>
      </c>
      <c r="AG224" s="340">
        <f t="shared" si="17"/>
        <v>124</v>
      </c>
      <c r="AH224" s="340">
        <f t="shared" si="17"/>
        <v>6</v>
      </c>
    </row>
    <row r="225" spans="1:34" ht="14.25" customHeight="1" x14ac:dyDescent="0.25">
      <c r="A225" s="342" t="s">
        <v>393</v>
      </c>
      <c r="B225" s="342" t="s">
        <v>396</v>
      </c>
      <c r="C225" s="342">
        <v>726197</v>
      </c>
      <c r="D225" s="342">
        <v>1</v>
      </c>
      <c r="E225" s="342">
        <v>10</v>
      </c>
      <c r="F225" s="1206"/>
      <c r="G225" s="342">
        <v>9</v>
      </c>
      <c r="H225" s="342">
        <v>56</v>
      </c>
      <c r="I225" s="342">
        <v>69</v>
      </c>
      <c r="J225" s="342">
        <v>125</v>
      </c>
      <c r="K225" s="342">
        <v>2</v>
      </c>
      <c r="L225" s="342">
        <v>14</v>
      </c>
      <c r="M225" s="342">
        <v>18</v>
      </c>
      <c r="N225" s="342">
        <v>32</v>
      </c>
      <c r="O225" s="342">
        <v>2</v>
      </c>
      <c r="P225" s="342">
        <v>14</v>
      </c>
      <c r="Q225" s="342">
        <v>15</v>
      </c>
      <c r="R225" s="342">
        <v>29</v>
      </c>
      <c r="S225" s="342">
        <v>3</v>
      </c>
      <c r="T225" s="342">
        <v>16</v>
      </c>
      <c r="U225" s="342">
        <v>20</v>
      </c>
      <c r="V225" s="342">
        <v>36</v>
      </c>
      <c r="W225" s="342">
        <v>2</v>
      </c>
      <c r="X225" s="342">
        <v>12</v>
      </c>
      <c r="Y225" s="342">
        <v>16</v>
      </c>
      <c r="Z225" s="342">
        <v>28</v>
      </c>
      <c r="AA225" s="343">
        <v>10</v>
      </c>
      <c r="AB225" s="343">
        <v>18</v>
      </c>
      <c r="AC225" s="343">
        <v>28</v>
      </c>
      <c r="AD225" s="343">
        <v>1</v>
      </c>
      <c r="AE225" s="343">
        <v>1</v>
      </c>
      <c r="AF225" s="343">
        <v>8</v>
      </c>
      <c r="AG225" s="343">
        <v>10</v>
      </c>
      <c r="AH225" s="343"/>
    </row>
    <row r="226" spans="1:34" s="339" customFormat="1" ht="15" customHeight="1" x14ac:dyDescent="0.25">
      <c r="A226" s="1338" t="s">
        <v>457</v>
      </c>
      <c r="B226" s="1338"/>
      <c r="C226" s="1338"/>
      <c r="D226" s="340">
        <f>SUM(D225)</f>
        <v>1</v>
      </c>
      <c r="E226" s="340">
        <f t="shared" ref="E226:AG226" si="18">SUM(E225)</f>
        <v>10</v>
      </c>
      <c r="F226" s="340"/>
      <c r="G226" s="340">
        <f t="shared" si="18"/>
        <v>9</v>
      </c>
      <c r="H226" s="340">
        <f t="shared" si="18"/>
        <v>56</v>
      </c>
      <c r="I226" s="340">
        <f t="shared" si="18"/>
        <v>69</v>
      </c>
      <c r="J226" s="340">
        <f t="shared" si="18"/>
        <v>125</v>
      </c>
      <c r="K226" s="340">
        <f t="shared" si="18"/>
        <v>2</v>
      </c>
      <c r="L226" s="340">
        <f t="shared" si="18"/>
        <v>14</v>
      </c>
      <c r="M226" s="340">
        <f t="shared" si="18"/>
        <v>18</v>
      </c>
      <c r="N226" s="340">
        <f t="shared" si="18"/>
        <v>32</v>
      </c>
      <c r="O226" s="340">
        <f t="shared" si="18"/>
        <v>2</v>
      </c>
      <c r="P226" s="340">
        <f t="shared" si="18"/>
        <v>14</v>
      </c>
      <c r="Q226" s="340">
        <f t="shared" si="18"/>
        <v>15</v>
      </c>
      <c r="R226" s="340">
        <f t="shared" si="18"/>
        <v>29</v>
      </c>
      <c r="S226" s="340">
        <f t="shared" si="18"/>
        <v>3</v>
      </c>
      <c r="T226" s="340">
        <f t="shared" si="18"/>
        <v>16</v>
      </c>
      <c r="U226" s="340">
        <f t="shared" si="18"/>
        <v>20</v>
      </c>
      <c r="V226" s="340">
        <f t="shared" si="18"/>
        <v>36</v>
      </c>
      <c r="W226" s="340">
        <f t="shared" si="18"/>
        <v>2</v>
      </c>
      <c r="X226" s="340">
        <f t="shared" si="18"/>
        <v>12</v>
      </c>
      <c r="Y226" s="340">
        <f t="shared" si="18"/>
        <v>16</v>
      </c>
      <c r="Z226" s="340">
        <f t="shared" si="18"/>
        <v>28</v>
      </c>
      <c r="AA226" s="340">
        <f t="shared" si="18"/>
        <v>10</v>
      </c>
      <c r="AB226" s="340">
        <f t="shared" si="18"/>
        <v>18</v>
      </c>
      <c r="AC226" s="340">
        <f t="shared" si="18"/>
        <v>28</v>
      </c>
      <c r="AD226" s="340">
        <f t="shared" si="18"/>
        <v>1</v>
      </c>
      <c r="AE226" s="340">
        <f t="shared" si="18"/>
        <v>1</v>
      </c>
      <c r="AF226" s="340">
        <f t="shared" si="18"/>
        <v>8</v>
      </c>
      <c r="AG226" s="340">
        <f t="shared" si="18"/>
        <v>10</v>
      </c>
      <c r="AH226" s="340"/>
    </row>
    <row r="227" spans="1:34" ht="14.25" customHeight="1" x14ac:dyDescent="0.25">
      <c r="A227" s="342" t="s">
        <v>398</v>
      </c>
      <c r="B227" s="342" t="s">
        <v>357</v>
      </c>
      <c r="C227" s="342">
        <v>764482</v>
      </c>
      <c r="D227" s="342">
        <v>1</v>
      </c>
      <c r="E227" s="342">
        <v>19</v>
      </c>
      <c r="F227" s="1206"/>
      <c r="G227" s="342">
        <v>8</v>
      </c>
      <c r="H227" s="342">
        <v>99</v>
      </c>
      <c r="I227" s="342">
        <v>71</v>
      </c>
      <c r="J227" s="342">
        <v>170</v>
      </c>
      <c r="K227" s="342">
        <v>2</v>
      </c>
      <c r="L227" s="342">
        <v>26</v>
      </c>
      <c r="M227" s="342">
        <v>18</v>
      </c>
      <c r="N227" s="342">
        <v>44</v>
      </c>
      <c r="O227" s="342">
        <v>2</v>
      </c>
      <c r="P227" s="342">
        <v>28</v>
      </c>
      <c r="Q227" s="342">
        <v>18</v>
      </c>
      <c r="R227" s="342">
        <v>46</v>
      </c>
      <c r="S227" s="342">
        <v>2</v>
      </c>
      <c r="T227" s="342">
        <v>26</v>
      </c>
      <c r="U227" s="342">
        <v>15</v>
      </c>
      <c r="V227" s="342">
        <v>41</v>
      </c>
      <c r="W227" s="342">
        <v>2</v>
      </c>
      <c r="X227" s="342">
        <v>19</v>
      </c>
      <c r="Y227" s="342">
        <v>20</v>
      </c>
      <c r="Z227" s="342">
        <v>39</v>
      </c>
      <c r="AA227" s="343"/>
      <c r="AB227" s="343"/>
      <c r="AC227" s="343"/>
      <c r="AD227" s="343"/>
      <c r="AE227" s="343">
        <v>1</v>
      </c>
      <c r="AF227" s="343">
        <v>11</v>
      </c>
      <c r="AG227" s="343">
        <v>12</v>
      </c>
      <c r="AH227" s="343">
        <v>1</v>
      </c>
    </row>
    <row r="228" spans="1:34" ht="14.25" customHeight="1" x14ac:dyDescent="0.25">
      <c r="A228" s="342" t="s">
        <v>398</v>
      </c>
      <c r="B228" s="342" t="s">
        <v>88</v>
      </c>
      <c r="C228" s="342">
        <v>764484</v>
      </c>
      <c r="D228" s="342">
        <v>1</v>
      </c>
      <c r="E228" s="342">
        <v>17</v>
      </c>
      <c r="F228" s="1206"/>
      <c r="G228" s="342">
        <v>13</v>
      </c>
      <c r="H228" s="342">
        <v>183</v>
      </c>
      <c r="I228" s="342">
        <v>146</v>
      </c>
      <c r="J228" s="342">
        <v>329</v>
      </c>
      <c r="K228" s="342">
        <v>3</v>
      </c>
      <c r="L228" s="342">
        <v>54</v>
      </c>
      <c r="M228" s="342">
        <v>26</v>
      </c>
      <c r="N228" s="342">
        <v>80</v>
      </c>
      <c r="O228" s="342">
        <v>4</v>
      </c>
      <c r="P228" s="342">
        <v>48</v>
      </c>
      <c r="Q228" s="342">
        <v>52</v>
      </c>
      <c r="R228" s="342">
        <v>100</v>
      </c>
      <c r="S228" s="342">
        <v>3</v>
      </c>
      <c r="T228" s="342">
        <v>48</v>
      </c>
      <c r="U228" s="342">
        <v>29</v>
      </c>
      <c r="V228" s="342">
        <v>77</v>
      </c>
      <c r="W228" s="342">
        <v>3</v>
      </c>
      <c r="X228" s="342">
        <v>33</v>
      </c>
      <c r="Y228" s="342">
        <v>39</v>
      </c>
      <c r="Z228" s="342">
        <v>72</v>
      </c>
      <c r="AA228" s="343">
        <v>1</v>
      </c>
      <c r="AB228" s="343"/>
      <c r="AC228" s="343">
        <v>1</v>
      </c>
      <c r="AD228" s="343">
        <v>1</v>
      </c>
      <c r="AE228" s="343"/>
      <c r="AF228" s="343">
        <v>17</v>
      </c>
      <c r="AG228" s="343">
        <v>18</v>
      </c>
      <c r="AH228" s="343"/>
    </row>
    <row r="229" spans="1:34" ht="14.25" customHeight="1" x14ac:dyDescent="0.25">
      <c r="A229" s="342" t="s">
        <v>398</v>
      </c>
      <c r="B229" s="342" t="s">
        <v>402</v>
      </c>
      <c r="C229" s="342">
        <v>764485</v>
      </c>
      <c r="D229" s="342">
        <v>1</v>
      </c>
      <c r="E229" s="342">
        <v>2</v>
      </c>
      <c r="F229" s="1206" t="s">
        <v>446</v>
      </c>
      <c r="G229" s="342">
        <v>4</v>
      </c>
      <c r="H229" s="342">
        <v>13</v>
      </c>
      <c r="I229" s="342">
        <v>14</v>
      </c>
      <c r="J229" s="342">
        <v>27</v>
      </c>
      <c r="K229" s="342">
        <v>1</v>
      </c>
      <c r="L229" s="342">
        <v>4</v>
      </c>
      <c r="M229" s="342">
        <v>6</v>
      </c>
      <c r="N229" s="342">
        <v>10</v>
      </c>
      <c r="O229" s="342">
        <v>1</v>
      </c>
      <c r="P229" s="342">
        <v>2</v>
      </c>
      <c r="Q229" s="342">
        <v>4</v>
      </c>
      <c r="R229" s="342">
        <v>6</v>
      </c>
      <c r="S229" s="342">
        <v>1</v>
      </c>
      <c r="T229" s="342">
        <v>3</v>
      </c>
      <c r="U229" s="342">
        <v>3</v>
      </c>
      <c r="V229" s="342">
        <v>6</v>
      </c>
      <c r="W229" s="342">
        <v>1</v>
      </c>
      <c r="X229" s="342">
        <v>4</v>
      </c>
      <c r="Y229" s="342">
        <v>1</v>
      </c>
      <c r="Z229" s="342">
        <v>5</v>
      </c>
      <c r="AA229" s="343"/>
      <c r="AB229" s="343"/>
      <c r="AC229" s="343"/>
      <c r="AD229" s="343"/>
      <c r="AE229" s="343"/>
      <c r="AF229" s="343">
        <v>2</v>
      </c>
      <c r="AG229" s="343">
        <v>2</v>
      </c>
      <c r="AH229" s="343"/>
    </row>
    <row r="230" spans="1:34" ht="14.25" customHeight="1" x14ac:dyDescent="0.25">
      <c r="A230" s="342" t="s">
        <v>398</v>
      </c>
      <c r="B230" s="342" t="s">
        <v>403</v>
      </c>
      <c r="C230" s="342">
        <v>764486</v>
      </c>
      <c r="D230" s="342">
        <v>1</v>
      </c>
      <c r="E230" s="342">
        <v>5</v>
      </c>
      <c r="F230" s="1206"/>
      <c r="G230" s="342">
        <v>4</v>
      </c>
      <c r="H230" s="342">
        <v>39</v>
      </c>
      <c r="I230" s="342">
        <v>34</v>
      </c>
      <c r="J230" s="342">
        <v>73</v>
      </c>
      <c r="K230" s="342">
        <v>1</v>
      </c>
      <c r="L230" s="342">
        <v>8</v>
      </c>
      <c r="M230" s="342">
        <v>12</v>
      </c>
      <c r="N230" s="342">
        <v>20</v>
      </c>
      <c r="O230" s="342">
        <v>1</v>
      </c>
      <c r="P230" s="342">
        <v>14</v>
      </c>
      <c r="Q230" s="342">
        <v>7</v>
      </c>
      <c r="R230" s="342">
        <v>21</v>
      </c>
      <c r="S230" s="342">
        <v>1</v>
      </c>
      <c r="T230" s="342">
        <v>9</v>
      </c>
      <c r="U230" s="342">
        <v>7</v>
      </c>
      <c r="V230" s="342">
        <v>16</v>
      </c>
      <c r="W230" s="342">
        <v>1</v>
      </c>
      <c r="X230" s="342">
        <v>8</v>
      </c>
      <c r="Y230" s="342">
        <v>8</v>
      </c>
      <c r="Z230" s="342">
        <v>16</v>
      </c>
      <c r="AA230" s="343"/>
      <c r="AB230" s="343"/>
      <c r="AC230" s="343"/>
      <c r="AD230" s="343">
        <v>1</v>
      </c>
      <c r="AE230" s="343">
        <v>1</v>
      </c>
      <c r="AF230" s="343">
        <v>5</v>
      </c>
      <c r="AG230" s="343">
        <v>7</v>
      </c>
      <c r="AH230" s="343"/>
    </row>
    <row r="231" spans="1:34" ht="14.25" customHeight="1" x14ac:dyDescent="0.25">
      <c r="A231" s="342" t="s">
        <v>398</v>
      </c>
      <c r="B231" s="342" t="s">
        <v>404</v>
      </c>
      <c r="C231" s="342">
        <v>764487</v>
      </c>
      <c r="D231" s="342">
        <v>1</v>
      </c>
      <c r="E231" s="342">
        <v>11</v>
      </c>
      <c r="F231" s="1206"/>
      <c r="G231" s="342">
        <v>8</v>
      </c>
      <c r="H231" s="342">
        <v>90</v>
      </c>
      <c r="I231" s="342">
        <v>86</v>
      </c>
      <c r="J231" s="342">
        <v>176</v>
      </c>
      <c r="K231" s="342">
        <v>2</v>
      </c>
      <c r="L231" s="342">
        <v>28</v>
      </c>
      <c r="M231" s="342">
        <v>19</v>
      </c>
      <c r="N231" s="342">
        <v>47</v>
      </c>
      <c r="O231" s="342">
        <v>2</v>
      </c>
      <c r="P231" s="342">
        <v>22</v>
      </c>
      <c r="Q231" s="342">
        <v>23</v>
      </c>
      <c r="R231" s="342">
        <v>45</v>
      </c>
      <c r="S231" s="342">
        <v>2</v>
      </c>
      <c r="T231" s="342">
        <v>22</v>
      </c>
      <c r="U231" s="342">
        <v>25</v>
      </c>
      <c r="V231" s="342">
        <v>47</v>
      </c>
      <c r="W231" s="342">
        <v>2</v>
      </c>
      <c r="X231" s="342">
        <v>18</v>
      </c>
      <c r="Y231" s="342">
        <v>19</v>
      </c>
      <c r="Z231" s="342">
        <v>37</v>
      </c>
      <c r="AA231" s="343"/>
      <c r="AB231" s="343"/>
      <c r="AC231" s="343"/>
      <c r="AD231" s="343">
        <v>1</v>
      </c>
      <c r="AE231" s="343">
        <v>1</v>
      </c>
      <c r="AF231" s="343">
        <v>9</v>
      </c>
      <c r="AG231" s="343">
        <v>11</v>
      </c>
      <c r="AH231" s="343"/>
    </row>
    <row r="232" spans="1:34" s="332" customFormat="1" ht="17.25" customHeight="1" x14ac:dyDescent="0.25">
      <c r="A232" s="1337" t="s">
        <v>458</v>
      </c>
      <c r="B232" s="1337"/>
      <c r="C232" s="1337"/>
      <c r="D232" s="329">
        <f>SUM(D227:D231)</f>
        <v>5</v>
      </c>
      <c r="E232" s="329">
        <f t="shared" ref="E232:AH232" si="19">SUM(E227:E231)</f>
        <v>54</v>
      </c>
      <c r="F232" s="329">
        <f>SUM(D229)</f>
        <v>1</v>
      </c>
      <c r="G232" s="329">
        <f t="shared" si="19"/>
        <v>37</v>
      </c>
      <c r="H232" s="329">
        <f t="shared" si="19"/>
        <v>424</v>
      </c>
      <c r="I232" s="329">
        <f t="shared" si="19"/>
        <v>351</v>
      </c>
      <c r="J232" s="329">
        <f t="shared" si="19"/>
        <v>775</v>
      </c>
      <c r="K232" s="329">
        <f t="shared" si="19"/>
        <v>9</v>
      </c>
      <c r="L232" s="329">
        <f t="shared" si="19"/>
        <v>120</v>
      </c>
      <c r="M232" s="329">
        <f t="shared" si="19"/>
        <v>81</v>
      </c>
      <c r="N232" s="329">
        <f t="shared" si="19"/>
        <v>201</v>
      </c>
      <c r="O232" s="329">
        <f t="shared" si="19"/>
        <v>10</v>
      </c>
      <c r="P232" s="329">
        <f t="shared" si="19"/>
        <v>114</v>
      </c>
      <c r="Q232" s="329">
        <f t="shared" si="19"/>
        <v>104</v>
      </c>
      <c r="R232" s="329">
        <f t="shared" si="19"/>
        <v>218</v>
      </c>
      <c r="S232" s="329">
        <f t="shared" si="19"/>
        <v>9</v>
      </c>
      <c r="T232" s="329">
        <f t="shared" si="19"/>
        <v>108</v>
      </c>
      <c r="U232" s="329">
        <f t="shared" si="19"/>
        <v>79</v>
      </c>
      <c r="V232" s="329">
        <f t="shared" si="19"/>
        <v>187</v>
      </c>
      <c r="W232" s="329">
        <f t="shared" si="19"/>
        <v>9</v>
      </c>
      <c r="X232" s="329">
        <f t="shared" si="19"/>
        <v>82</v>
      </c>
      <c r="Y232" s="329">
        <f t="shared" si="19"/>
        <v>87</v>
      </c>
      <c r="Z232" s="329">
        <f t="shared" si="19"/>
        <v>169</v>
      </c>
      <c r="AA232" s="329">
        <f t="shared" si="19"/>
        <v>1</v>
      </c>
      <c r="AB232" s="329"/>
      <c r="AC232" s="329">
        <f t="shared" si="19"/>
        <v>1</v>
      </c>
      <c r="AD232" s="329">
        <f t="shared" si="19"/>
        <v>3</v>
      </c>
      <c r="AE232" s="329">
        <f t="shared" si="19"/>
        <v>3</v>
      </c>
      <c r="AF232" s="329">
        <f t="shared" si="19"/>
        <v>44</v>
      </c>
      <c r="AG232" s="329">
        <f t="shared" si="19"/>
        <v>50</v>
      </c>
      <c r="AH232" s="329">
        <f t="shared" si="19"/>
        <v>1</v>
      </c>
    </row>
    <row r="233" spans="1:34" ht="14.25" customHeight="1" x14ac:dyDescent="0.25">
      <c r="A233" s="344" t="s">
        <v>398</v>
      </c>
      <c r="B233" s="344" t="s">
        <v>405</v>
      </c>
      <c r="C233" s="344">
        <v>764491</v>
      </c>
      <c r="D233" s="344">
        <v>1</v>
      </c>
      <c r="E233" s="344">
        <v>10</v>
      </c>
      <c r="F233" s="1207"/>
      <c r="G233" s="344">
        <v>4</v>
      </c>
      <c r="H233" s="344">
        <v>20</v>
      </c>
      <c r="I233" s="344">
        <v>24</v>
      </c>
      <c r="J233" s="344">
        <v>44</v>
      </c>
      <c r="K233" s="344">
        <v>1</v>
      </c>
      <c r="L233" s="344">
        <v>6</v>
      </c>
      <c r="M233" s="344">
        <v>8</v>
      </c>
      <c r="N233" s="344">
        <v>14</v>
      </c>
      <c r="O233" s="344">
        <v>1</v>
      </c>
      <c r="P233" s="344">
        <v>7</v>
      </c>
      <c r="Q233" s="344">
        <v>7</v>
      </c>
      <c r="R233" s="344">
        <v>14</v>
      </c>
      <c r="S233" s="344">
        <v>1</v>
      </c>
      <c r="T233" s="344">
        <v>3</v>
      </c>
      <c r="U233" s="344">
        <v>7</v>
      </c>
      <c r="V233" s="344">
        <v>10</v>
      </c>
      <c r="W233" s="344">
        <v>1</v>
      </c>
      <c r="X233" s="344">
        <v>4</v>
      </c>
      <c r="Y233" s="344">
        <v>2</v>
      </c>
      <c r="Z233" s="344">
        <v>6</v>
      </c>
      <c r="AA233" s="345"/>
      <c r="AB233" s="345"/>
      <c r="AC233" s="345"/>
      <c r="AD233" s="345"/>
      <c r="AE233" s="345"/>
      <c r="AF233" s="345">
        <v>4</v>
      </c>
      <c r="AG233" s="345">
        <v>4</v>
      </c>
      <c r="AH233" s="345"/>
    </row>
    <row r="234" spans="1:34" s="331" customFormat="1" ht="18" customHeight="1" x14ac:dyDescent="0.25">
      <c r="A234" s="1325" t="s">
        <v>459</v>
      </c>
      <c r="B234" s="1325"/>
      <c r="C234" s="1325"/>
      <c r="D234" s="330">
        <f>SUM(D233)</f>
        <v>1</v>
      </c>
      <c r="E234" s="330">
        <f t="shared" ref="E234:AG234" si="20">SUM(E233)</f>
        <v>10</v>
      </c>
      <c r="F234" s="330"/>
      <c r="G234" s="330">
        <f t="shared" si="20"/>
        <v>4</v>
      </c>
      <c r="H234" s="330">
        <f t="shared" si="20"/>
        <v>20</v>
      </c>
      <c r="I234" s="330">
        <f t="shared" si="20"/>
        <v>24</v>
      </c>
      <c r="J234" s="330">
        <f t="shared" si="20"/>
        <v>44</v>
      </c>
      <c r="K234" s="330">
        <f t="shared" si="20"/>
        <v>1</v>
      </c>
      <c r="L234" s="330">
        <f t="shared" si="20"/>
        <v>6</v>
      </c>
      <c r="M234" s="330">
        <f t="shared" si="20"/>
        <v>8</v>
      </c>
      <c r="N234" s="330">
        <f t="shared" si="20"/>
        <v>14</v>
      </c>
      <c r="O234" s="330">
        <f t="shared" si="20"/>
        <v>1</v>
      </c>
      <c r="P234" s="330">
        <f t="shared" si="20"/>
        <v>7</v>
      </c>
      <c r="Q234" s="330">
        <f t="shared" si="20"/>
        <v>7</v>
      </c>
      <c r="R234" s="330">
        <f t="shared" si="20"/>
        <v>14</v>
      </c>
      <c r="S234" s="330">
        <f t="shared" si="20"/>
        <v>1</v>
      </c>
      <c r="T234" s="330">
        <f t="shared" si="20"/>
        <v>3</v>
      </c>
      <c r="U234" s="330">
        <f t="shared" si="20"/>
        <v>7</v>
      </c>
      <c r="V234" s="330">
        <f t="shared" si="20"/>
        <v>10</v>
      </c>
      <c r="W234" s="330">
        <f t="shared" si="20"/>
        <v>1</v>
      </c>
      <c r="X234" s="330">
        <f t="shared" si="20"/>
        <v>4</v>
      </c>
      <c r="Y234" s="330">
        <f t="shared" si="20"/>
        <v>2</v>
      </c>
      <c r="Z234" s="330">
        <f t="shared" si="20"/>
        <v>6</v>
      </c>
      <c r="AA234" s="330"/>
      <c r="AB234" s="330"/>
      <c r="AC234" s="330"/>
      <c r="AD234" s="330"/>
      <c r="AE234" s="330"/>
      <c r="AF234" s="330">
        <f t="shared" si="20"/>
        <v>4</v>
      </c>
      <c r="AG234" s="330">
        <f t="shared" si="20"/>
        <v>4</v>
      </c>
      <c r="AH234" s="330"/>
    </row>
    <row r="235" spans="1:34" s="339" customFormat="1" ht="16.5" customHeight="1" x14ac:dyDescent="0.25">
      <c r="A235" s="1338" t="s">
        <v>780</v>
      </c>
      <c r="B235" s="1338"/>
      <c r="C235" s="1338"/>
      <c r="D235" s="340">
        <f>SUM(D232,D234)</f>
        <v>6</v>
      </c>
      <c r="E235" s="340">
        <f t="shared" ref="E235:AH235" si="21">SUM(E232,E234)</f>
        <v>64</v>
      </c>
      <c r="F235" s="340">
        <f t="shared" si="21"/>
        <v>1</v>
      </c>
      <c r="G235" s="340">
        <f t="shared" si="21"/>
        <v>41</v>
      </c>
      <c r="H235" s="340">
        <f t="shared" si="21"/>
        <v>444</v>
      </c>
      <c r="I235" s="340">
        <f t="shared" si="21"/>
        <v>375</v>
      </c>
      <c r="J235" s="340">
        <f t="shared" si="21"/>
        <v>819</v>
      </c>
      <c r="K235" s="340">
        <f t="shared" si="21"/>
        <v>10</v>
      </c>
      <c r="L235" s="340">
        <f t="shared" si="21"/>
        <v>126</v>
      </c>
      <c r="M235" s="340">
        <f t="shared" si="21"/>
        <v>89</v>
      </c>
      <c r="N235" s="340">
        <f t="shared" si="21"/>
        <v>215</v>
      </c>
      <c r="O235" s="340">
        <f t="shared" si="21"/>
        <v>11</v>
      </c>
      <c r="P235" s="340">
        <f t="shared" si="21"/>
        <v>121</v>
      </c>
      <c r="Q235" s="340">
        <f t="shared" si="21"/>
        <v>111</v>
      </c>
      <c r="R235" s="340">
        <f t="shared" si="21"/>
        <v>232</v>
      </c>
      <c r="S235" s="340">
        <f t="shared" si="21"/>
        <v>10</v>
      </c>
      <c r="T235" s="340">
        <f t="shared" si="21"/>
        <v>111</v>
      </c>
      <c r="U235" s="340">
        <f t="shared" si="21"/>
        <v>86</v>
      </c>
      <c r="V235" s="340">
        <f t="shared" si="21"/>
        <v>197</v>
      </c>
      <c r="W235" s="340">
        <f t="shared" si="21"/>
        <v>10</v>
      </c>
      <c r="X235" s="340">
        <f t="shared" si="21"/>
        <v>86</v>
      </c>
      <c r="Y235" s="340">
        <f t="shared" si="21"/>
        <v>89</v>
      </c>
      <c r="Z235" s="340">
        <f t="shared" si="21"/>
        <v>175</v>
      </c>
      <c r="AA235" s="340">
        <f t="shared" si="21"/>
        <v>1</v>
      </c>
      <c r="AB235" s="340"/>
      <c r="AC235" s="340">
        <f t="shared" si="21"/>
        <v>1</v>
      </c>
      <c r="AD235" s="340">
        <f t="shared" si="21"/>
        <v>3</v>
      </c>
      <c r="AE235" s="340">
        <f t="shared" si="21"/>
        <v>3</v>
      </c>
      <c r="AF235" s="340">
        <f t="shared" si="21"/>
        <v>48</v>
      </c>
      <c r="AG235" s="340">
        <f t="shared" si="21"/>
        <v>54</v>
      </c>
      <c r="AH235" s="340">
        <f t="shared" si="21"/>
        <v>1</v>
      </c>
    </row>
    <row r="236" spans="1:34" s="334" customFormat="1" ht="17.25" customHeight="1" x14ac:dyDescent="0.25">
      <c r="A236" s="1339" t="s">
        <v>462</v>
      </c>
      <c r="B236" s="1339"/>
      <c r="C236" s="1339"/>
      <c r="D236" s="333">
        <f>SUM(D44,D121,D150,D168,D187,D205,D226,D232)</f>
        <v>85</v>
      </c>
      <c r="E236" s="333">
        <f t="shared" ref="E236:AH236" si="22">SUM(E44,E121,E150,E168,E187,E205,E226,E232)</f>
        <v>1042</v>
      </c>
      <c r="F236" s="333">
        <f t="shared" si="22"/>
        <v>20</v>
      </c>
      <c r="G236" s="333">
        <f t="shared" si="22"/>
        <v>783</v>
      </c>
      <c r="H236" s="333">
        <f t="shared" si="22"/>
        <v>9894</v>
      </c>
      <c r="I236" s="333">
        <f t="shared" si="22"/>
        <v>9208</v>
      </c>
      <c r="J236" s="333">
        <f t="shared" si="22"/>
        <v>19102</v>
      </c>
      <c r="K236" s="333">
        <f t="shared" si="22"/>
        <v>199</v>
      </c>
      <c r="L236" s="333">
        <f t="shared" si="22"/>
        <v>2623</v>
      </c>
      <c r="M236" s="333">
        <f t="shared" si="22"/>
        <v>2440</v>
      </c>
      <c r="N236" s="333">
        <f t="shared" si="22"/>
        <v>5063</v>
      </c>
      <c r="O236" s="333">
        <f t="shared" si="22"/>
        <v>205</v>
      </c>
      <c r="P236" s="333">
        <f t="shared" si="22"/>
        <v>2487</v>
      </c>
      <c r="Q236" s="333">
        <f t="shared" si="22"/>
        <v>2417</v>
      </c>
      <c r="R236" s="333">
        <f t="shared" si="22"/>
        <v>4904</v>
      </c>
      <c r="S236" s="333">
        <f t="shared" si="22"/>
        <v>193</v>
      </c>
      <c r="T236" s="333">
        <f t="shared" si="22"/>
        <v>2482</v>
      </c>
      <c r="U236" s="333">
        <f t="shared" si="22"/>
        <v>2193</v>
      </c>
      <c r="V236" s="333">
        <f t="shared" si="22"/>
        <v>4675</v>
      </c>
      <c r="W236" s="333">
        <f t="shared" si="22"/>
        <v>186</v>
      </c>
      <c r="X236" s="333">
        <f t="shared" si="22"/>
        <v>2302</v>
      </c>
      <c r="Y236" s="333">
        <f t="shared" si="22"/>
        <v>2158</v>
      </c>
      <c r="Z236" s="333">
        <f t="shared" si="22"/>
        <v>4460</v>
      </c>
      <c r="AA236" s="333">
        <f t="shared" si="22"/>
        <v>2289</v>
      </c>
      <c r="AB236" s="333">
        <f t="shared" si="22"/>
        <v>2228</v>
      </c>
      <c r="AC236" s="333">
        <f t="shared" si="22"/>
        <v>4517</v>
      </c>
      <c r="AD236" s="333">
        <f t="shared" si="22"/>
        <v>59</v>
      </c>
      <c r="AE236" s="333">
        <f t="shared" si="22"/>
        <v>62</v>
      </c>
      <c r="AF236" s="333">
        <f t="shared" si="22"/>
        <v>899</v>
      </c>
      <c r="AG236" s="333">
        <f t="shared" si="22"/>
        <v>1020</v>
      </c>
      <c r="AH236" s="333">
        <f t="shared" si="22"/>
        <v>115</v>
      </c>
    </row>
    <row r="237" spans="1:34" s="337" customFormat="1" ht="17.25" customHeight="1" x14ac:dyDescent="0.25">
      <c r="A237" s="1341" t="s">
        <v>461</v>
      </c>
      <c r="B237" s="1341"/>
      <c r="C237" s="1341"/>
      <c r="D237" s="336">
        <f>SUM(D118,D124,D162,D182,D197,D223,D234)</f>
        <v>126</v>
      </c>
      <c r="E237" s="336">
        <f t="shared" ref="E237:AH237" si="23">SUM(E118,E124,E162,E182,E197,E223,E234)</f>
        <v>656</v>
      </c>
      <c r="F237" s="336">
        <f t="shared" si="23"/>
        <v>52</v>
      </c>
      <c r="G237" s="336">
        <f t="shared" si="23"/>
        <v>553</v>
      </c>
      <c r="H237" s="336">
        <f t="shared" si="23"/>
        <v>3733</v>
      </c>
      <c r="I237" s="336">
        <f t="shared" si="23"/>
        <v>3685</v>
      </c>
      <c r="J237" s="336">
        <f t="shared" si="23"/>
        <v>7418</v>
      </c>
      <c r="K237" s="336">
        <f t="shared" si="23"/>
        <v>137</v>
      </c>
      <c r="L237" s="336">
        <f t="shared" si="23"/>
        <v>937</v>
      </c>
      <c r="M237" s="336">
        <f t="shared" si="23"/>
        <v>946</v>
      </c>
      <c r="N237" s="336">
        <f t="shared" si="23"/>
        <v>1883</v>
      </c>
      <c r="O237" s="336">
        <f t="shared" si="23"/>
        <v>141</v>
      </c>
      <c r="P237" s="336">
        <f t="shared" si="23"/>
        <v>936</v>
      </c>
      <c r="Q237" s="336">
        <f t="shared" si="23"/>
        <v>978</v>
      </c>
      <c r="R237" s="336">
        <f t="shared" si="23"/>
        <v>1914</v>
      </c>
      <c r="S237" s="336">
        <f t="shared" si="23"/>
        <v>142</v>
      </c>
      <c r="T237" s="336">
        <f t="shared" si="23"/>
        <v>965</v>
      </c>
      <c r="U237" s="336">
        <f t="shared" si="23"/>
        <v>905</v>
      </c>
      <c r="V237" s="336">
        <f t="shared" si="23"/>
        <v>1870</v>
      </c>
      <c r="W237" s="336">
        <f t="shared" si="23"/>
        <v>133</v>
      </c>
      <c r="X237" s="336">
        <f t="shared" si="23"/>
        <v>895</v>
      </c>
      <c r="Y237" s="336">
        <f t="shared" si="23"/>
        <v>856</v>
      </c>
      <c r="Z237" s="336">
        <f t="shared" si="23"/>
        <v>1751</v>
      </c>
      <c r="AA237" s="336">
        <f t="shared" si="23"/>
        <v>883</v>
      </c>
      <c r="AB237" s="336">
        <f t="shared" si="23"/>
        <v>896</v>
      </c>
      <c r="AC237" s="336">
        <f t="shared" si="23"/>
        <v>1779</v>
      </c>
      <c r="AD237" s="336">
        <f t="shared" si="23"/>
        <v>58</v>
      </c>
      <c r="AE237" s="336">
        <f t="shared" si="23"/>
        <v>46</v>
      </c>
      <c r="AF237" s="336">
        <f t="shared" si="23"/>
        <v>526</v>
      </c>
      <c r="AG237" s="336">
        <f t="shared" si="23"/>
        <v>630</v>
      </c>
      <c r="AH237" s="336">
        <f t="shared" si="23"/>
        <v>14</v>
      </c>
    </row>
    <row r="238" spans="1:34" s="338" customFormat="1" ht="17.25" customHeight="1" x14ac:dyDescent="0.25">
      <c r="A238" s="1342" t="s">
        <v>781</v>
      </c>
      <c r="B238" s="1342"/>
      <c r="C238" s="1342"/>
      <c r="D238" s="1208">
        <f>SUM(D236:D237)</f>
        <v>211</v>
      </c>
      <c r="E238" s="1208">
        <f t="shared" ref="E238:AH238" si="24">SUM(E236:E237)</f>
        <v>1698</v>
      </c>
      <c r="F238" s="1208">
        <f t="shared" si="24"/>
        <v>72</v>
      </c>
      <c r="G238" s="1208">
        <f t="shared" si="24"/>
        <v>1336</v>
      </c>
      <c r="H238" s="1208">
        <f t="shared" si="24"/>
        <v>13627</v>
      </c>
      <c r="I238" s="1208">
        <f t="shared" si="24"/>
        <v>12893</v>
      </c>
      <c r="J238" s="1208">
        <f t="shared" si="24"/>
        <v>26520</v>
      </c>
      <c r="K238" s="1208">
        <f t="shared" si="24"/>
        <v>336</v>
      </c>
      <c r="L238" s="1208">
        <f t="shared" si="24"/>
        <v>3560</v>
      </c>
      <c r="M238" s="1208">
        <f t="shared" si="24"/>
        <v>3386</v>
      </c>
      <c r="N238" s="1208">
        <f t="shared" si="24"/>
        <v>6946</v>
      </c>
      <c r="O238" s="1208">
        <f t="shared" si="24"/>
        <v>346</v>
      </c>
      <c r="P238" s="1208">
        <f t="shared" si="24"/>
        <v>3423</v>
      </c>
      <c r="Q238" s="1208">
        <f t="shared" si="24"/>
        <v>3395</v>
      </c>
      <c r="R238" s="1208">
        <f t="shared" si="24"/>
        <v>6818</v>
      </c>
      <c r="S238" s="1208">
        <f t="shared" si="24"/>
        <v>335</v>
      </c>
      <c r="T238" s="1208">
        <f t="shared" si="24"/>
        <v>3447</v>
      </c>
      <c r="U238" s="1208">
        <f t="shared" si="24"/>
        <v>3098</v>
      </c>
      <c r="V238" s="1208">
        <f t="shared" si="24"/>
        <v>6545</v>
      </c>
      <c r="W238" s="1208">
        <f t="shared" si="24"/>
        <v>319</v>
      </c>
      <c r="X238" s="1208">
        <f t="shared" si="24"/>
        <v>3197</v>
      </c>
      <c r="Y238" s="1208">
        <f t="shared" si="24"/>
        <v>3014</v>
      </c>
      <c r="Z238" s="1208">
        <f t="shared" si="24"/>
        <v>6211</v>
      </c>
      <c r="AA238" s="1208">
        <f t="shared" si="24"/>
        <v>3172</v>
      </c>
      <c r="AB238" s="1208">
        <f t="shared" si="24"/>
        <v>3124</v>
      </c>
      <c r="AC238" s="1208">
        <f t="shared" si="24"/>
        <v>6296</v>
      </c>
      <c r="AD238" s="1208">
        <f t="shared" si="24"/>
        <v>117</v>
      </c>
      <c r="AE238" s="1208">
        <f t="shared" si="24"/>
        <v>108</v>
      </c>
      <c r="AF238" s="1208">
        <f t="shared" si="24"/>
        <v>1425</v>
      </c>
      <c r="AG238" s="1208">
        <f t="shared" si="24"/>
        <v>1650</v>
      </c>
      <c r="AH238" s="1208">
        <f t="shared" si="24"/>
        <v>129</v>
      </c>
    </row>
  </sheetData>
  <sheetProtection algorithmName="SHA-512" hashValue="fAt41n657W5Csz5QSjHoa0fCK8kpXe27UzcfYl6ichZu/opdFeBktzATUyKG9zLcLaqY1q3Qlu2yZmfo5q/NZg==" saltValue="gAFNu9iuI4dMTJiny+4Vlg==" spinCount="100000" sheet="1" objects="1" scenarios="1"/>
  <mergeCells count="38">
    <mergeCell ref="A237:C237"/>
    <mergeCell ref="A238:C238"/>
    <mergeCell ref="A224:C224"/>
    <mergeCell ref="A226:C226"/>
    <mergeCell ref="A232:C232"/>
    <mergeCell ref="A234:C234"/>
    <mergeCell ref="A235:C235"/>
    <mergeCell ref="A236:C236"/>
    <mergeCell ref="A223:C223"/>
    <mergeCell ref="A125:C125"/>
    <mergeCell ref="A150:C150"/>
    <mergeCell ref="A162:C162"/>
    <mergeCell ref="A163:C163"/>
    <mergeCell ref="A168:C168"/>
    <mergeCell ref="A182:B182"/>
    <mergeCell ref="A183:C183"/>
    <mergeCell ref="A187:C187"/>
    <mergeCell ref="A197:C197"/>
    <mergeCell ref="A198:C198"/>
    <mergeCell ref="A205:C205"/>
    <mergeCell ref="AD1:AG1"/>
    <mergeCell ref="A44:C44"/>
    <mergeCell ref="A118:C118"/>
    <mergeCell ref="A119:C119"/>
    <mergeCell ref="A121:C121"/>
    <mergeCell ref="W1:Z1"/>
    <mergeCell ref="AA1:AC1"/>
    <mergeCell ref="A124:C124"/>
    <mergeCell ref="G1:J1"/>
    <mergeCell ref="K1:N1"/>
    <mergeCell ref="O1:R1"/>
    <mergeCell ref="S1:V1"/>
    <mergeCell ref="A1:A2"/>
    <mergeCell ref="B1:B2"/>
    <mergeCell ref="C1:C2"/>
    <mergeCell ref="D1:D2"/>
    <mergeCell ref="E1:E2"/>
    <mergeCell ref="F1:F2"/>
  </mergeCells>
  <pageMargins left="0.39370078740157483" right="0" top="0" bottom="0" header="0.31496062992125984" footer="0.31496062992125984"/>
  <pageSetup paperSize="9" scale="6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H165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" sqref="D1:D2"/>
    </sheetView>
  </sheetViews>
  <sheetFormatPr defaultRowHeight="15" x14ac:dyDescent="0.25"/>
  <cols>
    <col min="1" max="1" width="12.42578125" customWidth="1"/>
    <col min="2" max="2" width="43.42578125" customWidth="1"/>
    <col min="3" max="3" width="9" bestFit="1" customWidth="1"/>
    <col min="4" max="4" width="4.85546875" customWidth="1"/>
    <col min="5" max="6" width="5.5703125" bestFit="1" customWidth="1"/>
    <col min="7" max="9" width="6.7109375" bestFit="1" customWidth="1"/>
    <col min="10" max="10" width="4.42578125" bestFit="1" customWidth="1"/>
    <col min="11" max="13" width="5.5703125" bestFit="1" customWidth="1"/>
    <col min="14" max="14" width="4.42578125" bestFit="1" customWidth="1"/>
    <col min="15" max="17" width="5.5703125" bestFit="1" customWidth="1"/>
    <col min="18" max="18" width="4.42578125" bestFit="1" customWidth="1"/>
    <col min="19" max="21" width="5.5703125" bestFit="1" customWidth="1"/>
    <col min="22" max="22" width="4.42578125" bestFit="1" customWidth="1"/>
    <col min="23" max="25" width="5.5703125" bestFit="1" customWidth="1"/>
    <col min="26" max="28" width="5.5703125" style="167" bestFit="1" customWidth="1"/>
    <col min="29" max="29" width="4.5703125" style="167" customWidth="1"/>
    <col min="30" max="30" width="5.140625" style="167" customWidth="1"/>
    <col min="31" max="31" width="5" style="167" customWidth="1"/>
    <col min="32" max="32" width="5.42578125" style="167" customWidth="1"/>
    <col min="33" max="33" width="5.28515625" style="167" customWidth="1"/>
    <col min="34" max="34" width="5.140625" style="167" customWidth="1"/>
  </cols>
  <sheetData>
    <row r="1" spans="1:34" s="210" customFormat="1" ht="29.25" customHeight="1" x14ac:dyDescent="0.25">
      <c r="A1" s="1347" t="s">
        <v>0</v>
      </c>
      <c r="B1" s="1349" t="s">
        <v>424</v>
      </c>
      <c r="C1" s="1351" t="s">
        <v>774</v>
      </c>
      <c r="D1" s="1353" t="s">
        <v>776</v>
      </c>
      <c r="E1" s="1345" t="s">
        <v>777</v>
      </c>
      <c r="F1" s="1351" t="s">
        <v>445</v>
      </c>
      <c r="G1" s="1351"/>
      <c r="H1" s="1351"/>
      <c r="I1" s="1351"/>
      <c r="J1" s="1351" t="s">
        <v>7</v>
      </c>
      <c r="K1" s="1351"/>
      <c r="L1" s="1351"/>
      <c r="M1" s="1351"/>
      <c r="N1" s="1351" t="s">
        <v>8</v>
      </c>
      <c r="O1" s="1351"/>
      <c r="P1" s="1351"/>
      <c r="Q1" s="1351"/>
      <c r="R1" s="1351" t="s">
        <v>9</v>
      </c>
      <c r="S1" s="1351"/>
      <c r="T1" s="1351"/>
      <c r="U1" s="1351"/>
      <c r="V1" s="1351" t="s">
        <v>10</v>
      </c>
      <c r="W1" s="1351"/>
      <c r="X1" s="1351"/>
      <c r="Y1" s="1351"/>
      <c r="Z1" s="1343" t="s">
        <v>782</v>
      </c>
      <c r="AA1" s="1343"/>
      <c r="AB1" s="1343"/>
      <c r="AC1" s="1343" t="s">
        <v>448</v>
      </c>
      <c r="AD1" s="1343"/>
      <c r="AE1" s="1343"/>
      <c r="AF1" s="1343"/>
      <c r="AG1" s="1343"/>
      <c r="AH1" s="347" t="s">
        <v>1057</v>
      </c>
    </row>
    <row r="2" spans="1:34" s="211" customFormat="1" ht="30" customHeight="1" thickBot="1" x14ac:dyDescent="0.3">
      <c r="A2" s="1348"/>
      <c r="B2" s="1350"/>
      <c r="C2" s="1352"/>
      <c r="D2" s="1354"/>
      <c r="E2" s="1346"/>
      <c r="F2" s="1209" t="s">
        <v>429</v>
      </c>
      <c r="G2" s="1209" t="s">
        <v>425</v>
      </c>
      <c r="H2" s="1209" t="s">
        <v>426</v>
      </c>
      <c r="I2" s="1209" t="s">
        <v>428</v>
      </c>
      <c r="J2" s="1209" t="s">
        <v>429</v>
      </c>
      <c r="K2" s="1209" t="s">
        <v>425</v>
      </c>
      <c r="L2" s="1209" t="s">
        <v>426</v>
      </c>
      <c r="M2" s="1209" t="s">
        <v>428</v>
      </c>
      <c r="N2" s="1209" t="s">
        <v>429</v>
      </c>
      <c r="O2" s="1209" t="s">
        <v>425</v>
      </c>
      <c r="P2" s="1209" t="s">
        <v>426</v>
      </c>
      <c r="Q2" s="1209" t="s">
        <v>428</v>
      </c>
      <c r="R2" s="1209" t="s">
        <v>429</v>
      </c>
      <c r="S2" s="1209" t="s">
        <v>425</v>
      </c>
      <c r="T2" s="1209" t="s">
        <v>426</v>
      </c>
      <c r="U2" s="1209" t="s">
        <v>428</v>
      </c>
      <c r="V2" s="1209" t="s">
        <v>429</v>
      </c>
      <c r="W2" s="1209" t="s">
        <v>425</v>
      </c>
      <c r="X2" s="1209" t="s">
        <v>426</v>
      </c>
      <c r="Y2" s="1209" t="s">
        <v>428</v>
      </c>
      <c r="Z2" s="1210" t="s">
        <v>425</v>
      </c>
      <c r="AA2" s="1210" t="s">
        <v>426</v>
      </c>
      <c r="AB2" s="1210" t="s">
        <v>428</v>
      </c>
      <c r="AC2" s="1210" t="s">
        <v>430</v>
      </c>
      <c r="AD2" s="1211" t="s">
        <v>1056</v>
      </c>
      <c r="AE2" s="1211" t="s">
        <v>1055</v>
      </c>
      <c r="AF2" s="1210" t="s">
        <v>447</v>
      </c>
      <c r="AG2" s="1210" t="s">
        <v>449</v>
      </c>
      <c r="AH2" s="1212" t="s">
        <v>451</v>
      </c>
    </row>
    <row r="3" spans="1:34" ht="16.5" customHeight="1" x14ac:dyDescent="0.25">
      <c r="A3" s="1215" t="s">
        <v>132</v>
      </c>
      <c r="B3" s="1216" t="s">
        <v>319</v>
      </c>
      <c r="C3" s="1216">
        <v>707898</v>
      </c>
      <c r="D3" s="1216">
        <v>1</v>
      </c>
      <c r="E3" s="1217">
        <v>4</v>
      </c>
      <c r="F3" s="1217">
        <v>4</v>
      </c>
      <c r="G3" s="1217">
        <v>58</v>
      </c>
      <c r="H3" s="1217">
        <v>54</v>
      </c>
      <c r="I3" s="1217">
        <v>112</v>
      </c>
      <c r="J3" s="1217">
        <v>1</v>
      </c>
      <c r="K3" s="1217">
        <v>16</v>
      </c>
      <c r="L3" s="1217">
        <v>10</v>
      </c>
      <c r="M3" s="1217">
        <v>26</v>
      </c>
      <c r="N3" s="1217">
        <v>1</v>
      </c>
      <c r="O3" s="1217">
        <v>18</v>
      </c>
      <c r="P3" s="1217">
        <v>15</v>
      </c>
      <c r="Q3" s="1217">
        <v>33</v>
      </c>
      <c r="R3" s="1217">
        <v>1</v>
      </c>
      <c r="S3" s="1217">
        <v>14</v>
      </c>
      <c r="T3" s="1217">
        <v>17</v>
      </c>
      <c r="U3" s="1217">
        <v>31</v>
      </c>
      <c r="V3" s="1217">
        <v>1</v>
      </c>
      <c r="W3" s="1217">
        <v>10</v>
      </c>
      <c r="X3" s="1217">
        <v>12</v>
      </c>
      <c r="Y3" s="1217">
        <v>22</v>
      </c>
      <c r="Z3" s="1218">
        <v>10</v>
      </c>
      <c r="AA3" s="1218">
        <v>4</v>
      </c>
      <c r="AB3" s="1218">
        <v>14</v>
      </c>
      <c r="AC3" s="1218">
        <v>1</v>
      </c>
      <c r="AD3" s="1218"/>
      <c r="AE3" s="1218">
        <v>1</v>
      </c>
      <c r="AF3" s="1218">
        <v>6</v>
      </c>
      <c r="AG3" s="1218">
        <v>8</v>
      </c>
      <c r="AH3" s="1219"/>
    </row>
    <row r="4" spans="1:34" ht="16.5" customHeight="1" x14ac:dyDescent="0.25">
      <c r="A4" s="348" t="s">
        <v>132</v>
      </c>
      <c r="B4" s="310" t="s">
        <v>286</v>
      </c>
      <c r="C4" s="310">
        <v>703529</v>
      </c>
      <c r="D4" s="310">
        <v>1</v>
      </c>
      <c r="E4" s="311">
        <v>30</v>
      </c>
      <c r="F4" s="311">
        <v>14</v>
      </c>
      <c r="G4" s="311">
        <v>179</v>
      </c>
      <c r="H4" s="311">
        <v>189</v>
      </c>
      <c r="I4" s="311">
        <v>368</v>
      </c>
      <c r="J4" s="311">
        <v>3</v>
      </c>
      <c r="K4" s="311">
        <v>38</v>
      </c>
      <c r="L4" s="311">
        <v>44</v>
      </c>
      <c r="M4" s="311">
        <v>82</v>
      </c>
      <c r="N4" s="311">
        <v>4</v>
      </c>
      <c r="O4" s="311">
        <v>56</v>
      </c>
      <c r="P4" s="311">
        <v>46</v>
      </c>
      <c r="Q4" s="311">
        <v>102</v>
      </c>
      <c r="R4" s="311">
        <v>3</v>
      </c>
      <c r="S4" s="311">
        <v>44</v>
      </c>
      <c r="T4" s="311">
        <v>42</v>
      </c>
      <c r="U4" s="311">
        <v>86</v>
      </c>
      <c r="V4" s="311">
        <v>4</v>
      </c>
      <c r="W4" s="311">
        <v>41</v>
      </c>
      <c r="X4" s="311">
        <v>57</v>
      </c>
      <c r="Y4" s="311">
        <v>98</v>
      </c>
      <c r="Z4" s="349">
        <v>51</v>
      </c>
      <c r="AA4" s="349">
        <v>50</v>
      </c>
      <c r="AB4" s="349">
        <v>101</v>
      </c>
      <c r="AC4" s="349">
        <v>1</v>
      </c>
      <c r="AD4" s="349"/>
      <c r="AE4" s="349">
        <v>1</v>
      </c>
      <c r="AF4" s="349">
        <v>32</v>
      </c>
      <c r="AG4" s="349">
        <v>34</v>
      </c>
      <c r="AH4" s="1220">
        <v>4</v>
      </c>
    </row>
    <row r="5" spans="1:34" ht="16.5" customHeight="1" x14ac:dyDescent="0.25">
      <c r="A5" s="348" t="s">
        <v>132</v>
      </c>
      <c r="B5" s="310" t="s">
        <v>347</v>
      </c>
      <c r="C5" s="310">
        <v>762287</v>
      </c>
      <c r="D5" s="310">
        <v>1</v>
      </c>
      <c r="E5" s="311">
        <v>28</v>
      </c>
      <c r="F5" s="311">
        <v>15</v>
      </c>
      <c r="G5" s="311">
        <v>193</v>
      </c>
      <c r="H5" s="311">
        <v>172</v>
      </c>
      <c r="I5" s="311">
        <v>365</v>
      </c>
      <c r="J5" s="311">
        <v>5</v>
      </c>
      <c r="K5" s="311">
        <v>61</v>
      </c>
      <c r="L5" s="311">
        <v>57</v>
      </c>
      <c r="M5" s="311">
        <v>118</v>
      </c>
      <c r="N5" s="311">
        <v>6</v>
      </c>
      <c r="O5" s="311">
        <v>84</v>
      </c>
      <c r="P5" s="311">
        <v>61</v>
      </c>
      <c r="Q5" s="311">
        <v>145</v>
      </c>
      <c r="R5" s="311">
        <v>2</v>
      </c>
      <c r="S5" s="311">
        <v>22</v>
      </c>
      <c r="T5" s="311">
        <v>34</v>
      </c>
      <c r="U5" s="311">
        <v>56</v>
      </c>
      <c r="V5" s="311">
        <v>2</v>
      </c>
      <c r="W5" s="311">
        <v>26</v>
      </c>
      <c r="X5" s="311">
        <v>20</v>
      </c>
      <c r="Y5" s="311">
        <v>46</v>
      </c>
      <c r="Z5" s="349">
        <v>10</v>
      </c>
      <c r="AA5" s="349">
        <v>9</v>
      </c>
      <c r="AB5" s="349">
        <v>19</v>
      </c>
      <c r="AC5" s="349"/>
      <c r="AD5" s="349"/>
      <c r="AE5" s="349"/>
      <c r="AF5" s="349">
        <v>20</v>
      </c>
      <c r="AG5" s="349">
        <v>20</v>
      </c>
      <c r="AH5" s="1220"/>
    </row>
    <row r="6" spans="1:34" ht="16.5" customHeight="1" x14ac:dyDescent="0.25">
      <c r="A6" s="348" t="s">
        <v>132</v>
      </c>
      <c r="B6" s="310" t="s">
        <v>314</v>
      </c>
      <c r="C6" s="310">
        <v>707568</v>
      </c>
      <c r="D6" s="310">
        <v>1</v>
      </c>
      <c r="E6" s="311"/>
      <c r="F6" s="311">
        <v>7</v>
      </c>
      <c r="G6" s="311">
        <v>73</v>
      </c>
      <c r="H6" s="311">
        <v>78</v>
      </c>
      <c r="I6" s="311">
        <v>151</v>
      </c>
      <c r="J6" s="311">
        <v>2</v>
      </c>
      <c r="K6" s="311">
        <v>14</v>
      </c>
      <c r="L6" s="311">
        <v>26</v>
      </c>
      <c r="M6" s="311">
        <v>40</v>
      </c>
      <c r="N6" s="311">
        <v>2</v>
      </c>
      <c r="O6" s="311">
        <v>20</v>
      </c>
      <c r="P6" s="311">
        <v>22</v>
      </c>
      <c r="Q6" s="311">
        <v>42</v>
      </c>
      <c r="R6" s="311">
        <v>1</v>
      </c>
      <c r="S6" s="311">
        <v>13</v>
      </c>
      <c r="T6" s="311">
        <v>14</v>
      </c>
      <c r="U6" s="311">
        <v>27</v>
      </c>
      <c r="V6" s="311">
        <v>2</v>
      </c>
      <c r="W6" s="311">
        <v>26</v>
      </c>
      <c r="X6" s="311">
        <v>16</v>
      </c>
      <c r="Y6" s="311">
        <v>42</v>
      </c>
      <c r="Z6" s="349">
        <v>20</v>
      </c>
      <c r="AA6" s="349">
        <v>31</v>
      </c>
      <c r="AB6" s="349">
        <v>51</v>
      </c>
      <c r="AC6" s="349"/>
      <c r="AD6" s="349"/>
      <c r="AE6" s="349">
        <v>1</v>
      </c>
      <c r="AF6" s="349">
        <v>11</v>
      </c>
      <c r="AG6" s="349">
        <v>12</v>
      </c>
      <c r="AH6" s="1220"/>
    </row>
    <row r="7" spans="1:34" ht="16.5" customHeight="1" x14ac:dyDescent="0.25">
      <c r="A7" s="348" t="s">
        <v>132</v>
      </c>
      <c r="B7" s="310" t="s">
        <v>323</v>
      </c>
      <c r="C7" s="310">
        <v>709411</v>
      </c>
      <c r="D7" s="310">
        <v>1</v>
      </c>
      <c r="E7" s="311"/>
      <c r="F7" s="311">
        <v>17</v>
      </c>
      <c r="G7" s="311">
        <v>269</v>
      </c>
      <c r="H7" s="311">
        <v>230</v>
      </c>
      <c r="I7" s="311">
        <v>499</v>
      </c>
      <c r="J7" s="311">
        <v>4</v>
      </c>
      <c r="K7" s="311">
        <v>61</v>
      </c>
      <c r="L7" s="311">
        <v>56</v>
      </c>
      <c r="M7" s="311">
        <v>117</v>
      </c>
      <c r="N7" s="311">
        <v>5</v>
      </c>
      <c r="O7" s="311">
        <v>95</v>
      </c>
      <c r="P7" s="311">
        <v>66</v>
      </c>
      <c r="Q7" s="311">
        <v>161</v>
      </c>
      <c r="R7" s="311">
        <v>4</v>
      </c>
      <c r="S7" s="311">
        <v>60</v>
      </c>
      <c r="T7" s="311">
        <v>50</v>
      </c>
      <c r="U7" s="311">
        <v>110</v>
      </c>
      <c r="V7" s="311">
        <v>4</v>
      </c>
      <c r="W7" s="311">
        <v>53</v>
      </c>
      <c r="X7" s="311">
        <v>58</v>
      </c>
      <c r="Y7" s="311">
        <v>111</v>
      </c>
      <c r="Z7" s="349">
        <v>50</v>
      </c>
      <c r="AA7" s="349">
        <v>62</v>
      </c>
      <c r="AB7" s="349">
        <v>112</v>
      </c>
      <c r="AC7" s="349"/>
      <c r="AD7" s="349"/>
      <c r="AE7" s="349">
        <v>1</v>
      </c>
      <c r="AF7" s="349">
        <v>27</v>
      </c>
      <c r="AG7" s="349">
        <v>28</v>
      </c>
      <c r="AH7" s="1220"/>
    </row>
    <row r="8" spans="1:34" ht="16.5" customHeight="1" x14ac:dyDescent="0.25">
      <c r="A8" s="348" t="s">
        <v>132</v>
      </c>
      <c r="B8" s="310" t="s">
        <v>346</v>
      </c>
      <c r="C8" s="310">
        <v>761693</v>
      </c>
      <c r="D8" s="310">
        <v>1</v>
      </c>
      <c r="E8" s="311">
        <v>23</v>
      </c>
      <c r="F8" s="311">
        <v>13</v>
      </c>
      <c r="G8" s="311">
        <v>197</v>
      </c>
      <c r="H8" s="311">
        <v>206</v>
      </c>
      <c r="I8" s="311">
        <v>403</v>
      </c>
      <c r="J8" s="311">
        <v>4</v>
      </c>
      <c r="K8" s="311">
        <v>63</v>
      </c>
      <c r="L8" s="311">
        <v>76</v>
      </c>
      <c r="M8" s="311">
        <v>139</v>
      </c>
      <c r="N8" s="311">
        <v>5</v>
      </c>
      <c r="O8" s="311">
        <v>80</v>
      </c>
      <c r="P8" s="311">
        <v>89</v>
      </c>
      <c r="Q8" s="311">
        <v>169</v>
      </c>
      <c r="R8" s="311">
        <v>2</v>
      </c>
      <c r="S8" s="311">
        <v>21</v>
      </c>
      <c r="T8" s="311">
        <v>26</v>
      </c>
      <c r="U8" s="311">
        <v>47</v>
      </c>
      <c r="V8" s="311">
        <v>2</v>
      </c>
      <c r="W8" s="311">
        <v>33</v>
      </c>
      <c r="X8" s="311">
        <v>15</v>
      </c>
      <c r="Y8" s="311">
        <v>48</v>
      </c>
      <c r="Z8" s="349">
        <v>18</v>
      </c>
      <c r="AA8" s="349">
        <v>15</v>
      </c>
      <c r="AB8" s="349">
        <v>33</v>
      </c>
      <c r="AC8" s="349">
        <v>1</v>
      </c>
      <c r="AD8" s="349"/>
      <c r="AE8" s="349">
        <v>1</v>
      </c>
      <c r="AF8" s="349">
        <v>22</v>
      </c>
      <c r="AG8" s="349">
        <v>24</v>
      </c>
      <c r="AH8" s="1220">
        <v>1</v>
      </c>
    </row>
    <row r="9" spans="1:34" ht="16.5" customHeight="1" x14ac:dyDescent="0.25">
      <c r="A9" s="348" t="s">
        <v>132</v>
      </c>
      <c r="B9" s="310" t="s">
        <v>173</v>
      </c>
      <c r="C9" s="310">
        <v>746898</v>
      </c>
      <c r="D9" s="310">
        <v>1</v>
      </c>
      <c r="E9" s="311"/>
      <c r="F9" s="311">
        <v>8</v>
      </c>
      <c r="G9" s="311">
        <v>49</v>
      </c>
      <c r="H9" s="311">
        <v>25</v>
      </c>
      <c r="I9" s="311">
        <v>74</v>
      </c>
      <c r="J9" s="311">
        <v>2</v>
      </c>
      <c r="K9" s="311">
        <v>12</v>
      </c>
      <c r="L9" s="311">
        <v>8</v>
      </c>
      <c r="M9" s="311">
        <v>20</v>
      </c>
      <c r="N9" s="311">
        <v>2</v>
      </c>
      <c r="O9" s="311">
        <v>12</v>
      </c>
      <c r="P9" s="311">
        <v>8</v>
      </c>
      <c r="Q9" s="311">
        <v>20</v>
      </c>
      <c r="R9" s="311">
        <v>2</v>
      </c>
      <c r="S9" s="311">
        <v>13</v>
      </c>
      <c r="T9" s="311">
        <v>5</v>
      </c>
      <c r="U9" s="311">
        <v>18</v>
      </c>
      <c r="V9" s="311">
        <v>2</v>
      </c>
      <c r="W9" s="311">
        <v>12</v>
      </c>
      <c r="X9" s="311">
        <v>4</v>
      </c>
      <c r="Y9" s="311">
        <v>16</v>
      </c>
      <c r="Z9" s="349">
        <v>15</v>
      </c>
      <c r="AA9" s="349">
        <v>4</v>
      </c>
      <c r="AB9" s="349">
        <v>19</v>
      </c>
      <c r="AC9" s="349"/>
      <c r="AD9" s="349"/>
      <c r="AE9" s="349"/>
      <c r="AF9" s="349">
        <v>21</v>
      </c>
      <c r="AG9" s="349">
        <v>21</v>
      </c>
      <c r="AH9" s="1220"/>
    </row>
    <row r="10" spans="1:34" ht="16.5" customHeight="1" x14ac:dyDescent="0.25">
      <c r="A10" s="348" t="s">
        <v>132</v>
      </c>
      <c r="B10" s="310" t="s">
        <v>177</v>
      </c>
      <c r="C10" s="310">
        <v>747345</v>
      </c>
      <c r="D10" s="310">
        <v>1</v>
      </c>
      <c r="E10" s="311"/>
      <c r="F10" s="311">
        <v>6</v>
      </c>
      <c r="G10" s="311">
        <v>30</v>
      </c>
      <c r="H10" s="311">
        <v>14</v>
      </c>
      <c r="I10" s="311">
        <v>44</v>
      </c>
      <c r="J10" s="311">
        <v>2</v>
      </c>
      <c r="K10" s="311">
        <v>8</v>
      </c>
      <c r="L10" s="311">
        <v>8</v>
      </c>
      <c r="M10" s="311">
        <v>16</v>
      </c>
      <c r="N10" s="311">
        <v>2</v>
      </c>
      <c r="O10" s="311">
        <v>11</v>
      </c>
      <c r="P10" s="311">
        <v>2</v>
      </c>
      <c r="Q10" s="311">
        <v>13</v>
      </c>
      <c r="R10" s="311">
        <v>1</v>
      </c>
      <c r="S10" s="311">
        <v>7</v>
      </c>
      <c r="T10" s="311">
        <v>0</v>
      </c>
      <c r="U10" s="311">
        <v>7</v>
      </c>
      <c r="V10" s="311">
        <v>1</v>
      </c>
      <c r="W10" s="311">
        <v>4</v>
      </c>
      <c r="X10" s="311">
        <v>4</v>
      </c>
      <c r="Y10" s="311">
        <v>8</v>
      </c>
      <c r="Z10" s="349">
        <v>5</v>
      </c>
      <c r="AA10" s="349">
        <v>2</v>
      </c>
      <c r="AB10" s="349">
        <v>7</v>
      </c>
      <c r="AC10" s="349"/>
      <c r="AD10" s="349"/>
      <c r="AE10" s="349"/>
      <c r="AF10" s="349">
        <v>4</v>
      </c>
      <c r="AG10" s="349">
        <v>4</v>
      </c>
      <c r="AH10" s="1220"/>
    </row>
    <row r="11" spans="1:34" ht="16.5" customHeight="1" x14ac:dyDescent="0.25">
      <c r="A11" s="348" t="s">
        <v>132</v>
      </c>
      <c r="B11" s="310" t="s">
        <v>320</v>
      </c>
      <c r="C11" s="310">
        <v>707907</v>
      </c>
      <c r="D11" s="310">
        <v>1</v>
      </c>
      <c r="E11" s="311">
        <v>10</v>
      </c>
      <c r="F11" s="311">
        <v>7</v>
      </c>
      <c r="G11" s="311">
        <v>109</v>
      </c>
      <c r="H11" s="311">
        <v>92</v>
      </c>
      <c r="I11" s="311">
        <v>201</v>
      </c>
      <c r="J11" s="311">
        <v>2</v>
      </c>
      <c r="K11" s="311">
        <v>21</v>
      </c>
      <c r="L11" s="311">
        <v>31</v>
      </c>
      <c r="M11" s="311">
        <v>52</v>
      </c>
      <c r="N11" s="311">
        <v>2</v>
      </c>
      <c r="O11" s="311">
        <v>34</v>
      </c>
      <c r="P11" s="311">
        <v>26</v>
      </c>
      <c r="Q11" s="311">
        <v>60</v>
      </c>
      <c r="R11" s="311">
        <v>2</v>
      </c>
      <c r="S11" s="311">
        <v>36</v>
      </c>
      <c r="T11" s="311">
        <v>19</v>
      </c>
      <c r="U11" s="311">
        <v>55</v>
      </c>
      <c r="V11" s="311">
        <v>1</v>
      </c>
      <c r="W11" s="311">
        <v>18</v>
      </c>
      <c r="X11" s="311">
        <v>16</v>
      </c>
      <c r="Y11" s="311">
        <v>34</v>
      </c>
      <c r="Z11" s="349">
        <v>17</v>
      </c>
      <c r="AA11" s="349">
        <v>21</v>
      </c>
      <c r="AB11" s="349">
        <v>38</v>
      </c>
      <c r="AC11" s="349">
        <v>1</v>
      </c>
      <c r="AD11" s="349"/>
      <c r="AE11" s="349">
        <v>1</v>
      </c>
      <c r="AF11" s="349">
        <v>14</v>
      </c>
      <c r="AG11" s="349">
        <v>16</v>
      </c>
      <c r="AH11" s="1220">
        <v>1</v>
      </c>
    </row>
    <row r="12" spans="1:34" ht="16.5" customHeight="1" x14ac:dyDescent="0.25">
      <c r="A12" s="348" t="s">
        <v>132</v>
      </c>
      <c r="B12" s="310" t="s">
        <v>290</v>
      </c>
      <c r="C12" s="310">
        <v>703544</v>
      </c>
      <c r="D12" s="310">
        <v>1</v>
      </c>
      <c r="E12" s="311">
        <v>28</v>
      </c>
      <c r="F12" s="311">
        <v>28</v>
      </c>
      <c r="G12" s="311">
        <v>482</v>
      </c>
      <c r="H12" s="311">
        <v>479</v>
      </c>
      <c r="I12" s="311">
        <v>961</v>
      </c>
      <c r="J12" s="311">
        <v>7</v>
      </c>
      <c r="K12" s="311">
        <v>123</v>
      </c>
      <c r="L12" s="311">
        <v>117</v>
      </c>
      <c r="M12" s="311">
        <v>240</v>
      </c>
      <c r="N12" s="311">
        <v>8</v>
      </c>
      <c r="O12" s="311">
        <v>151</v>
      </c>
      <c r="P12" s="311">
        <v>158</v>
      </c>
      <c r="Q12" s="311">
        <v>309</v>
      </c>
      <c r="R12" s="311">
        <v>7</v>
      </c>
      <c r="S12" s="311">
        <v>109</v>
      </c>
      <c r="T12" s="311">
        <v>107</v>
      </c>
      <c r="U12" s="311">
        <v>216</v>
      </c>
      <c r="V12" s="311">
        <v>6</v>
      </c>
      <c r="W12" s="311">
        <v>99</v>
      </c>
      <c r="X12" s="311">
        <v>97</v>
      </c>
      <c r="Y12" s="311">
        <v>196</v>
      </c>
      <c r="Z12" s="349">
        <v>107</v>
      </c>
      <c r="AA12" s="349">
        <v>94</v>
      </c>
      <c r="AB12" s="349">
        <v>201</v>
      </c>
      <c r="AC12" s="349">
        <v>1</v>
      </c>
      <c r="AD12" s="349"/>
      <c r="AE12" s="349">
        <v>2</v>
      </c>
      <c r="AF12" s="349">
        <v>47</v>
      </c>
      <c r="AG12" s="349">
        <v>50</v>
      </c>
      <c r="AH12" s="1220">
        <v>2</v>
      </c>
    </row>
    <row r="13" spans="1:34" ht="16.5" customHeight="1" x14ac:dyDescent="0.25">
      <c r="A13" s="348" t="s">
        <v>132</v>
      </c>
      <c r="B13" s="310" t="s">
        <v>287</v>
      </c>
      <c r="C13" s="310">
        <v>703534</v>
      </c>
      <c r="D13" s="310">
        <v>1</v>
      </c>
      <c r="E13" s="311">
        <v>52</v>
      </c>
      <c r="F13" s="311">
        <v>52</v>
      </c>
      <c r="G13" s="311">
        <v>972</v>
      </c>
      <c r="H13" s="311">
        <v>863</v>
      </c>
      <c r="I13" s="311">
        <v>1835</v>
      </c>
      <c r="J13" s="311">
        <v>12</v>
      </c>
      <c r="K13" s="311">
        <v>226</v>
      </c>
      <c r="L13" s="311">
        <v>215</v>
      </c>
      <c r="M13" s="311">
        <v>441</v>
      </c>
      <c r="N13" s="311">
        <v>17</v>
      </c>
      <c r="O13" s="311">
        <v>301</v>
      </c>
      <c r="P13" s="311">
        <v>315</v>
      </c>
      <c r="Q13" s="311">
        <v>616</v>
      </c>
      <c r="R13" s="311">
        <v>12</v>
      </c>
      <c r="S13" s="311">
        <v>241</v>
      </c>
      <c r="T13" s="311">
        <v>188</v>
      </c>
      <c r="U13" s="311">
        <v>429</v>
      </c>
      <c r="V13" s="311">
        <v>11</v>
      </c>
      <c r="W13" s="311">
        <v>204</v>
      </c>
      <c r="X13" s="311">
        <v>145</v>
      </c>
      <c r="Y13" s="311">
        <v>349</v>
      </c>
      <c r="Z13" s="349">
        <v>210</v>
      </c>
      <c r="AA13" s="349">
        <v>170</v>
      </c>
      <c r="AB13" s="349">
        <v>380</v>
      </c>
      <c r="AC13" s="349">
        <v>1</v>
      </c>
      <c r="AD13" s="349"/>
      <c r="AE13" s="349">
        <v>4</v>
      </c>
      <c r="AF13" s="349">
        <v>86</v>
      </c>
      <c r="AG13" s="349">
        <v>91</v>
      </c>
      <c r="AH13" s="1220">
        <v>4</v>
      </c>
    </row>
    <row r="14" spans="1:34" ht="16.5" customHeight="1" x14ac:dyDescent="0.25">
      <c r="A14" s="348" t="s">
        <v>132</v>
      </c>
      <c r="B14" s="310" t="s">
        <v>311</v>
      </c>
      <c r="C14" s="310">
        <v>707484</v>
      </c>
      <c r="D14" s="310">
        <v>1</v>
      </c>
      <c r="E14" s="311">
        <v>42</v>
      </c>
      <c r="F14" s="311">
        <v>18</v>
      </c>
      <c r="G14" s="311">
        <v>263</v>
      </c>
      <c r="H14" s="311">
        <v>252</v>
      </c>
      <c r="I14" s="311">
        <v>515</v>
      </c>
      <c r="J14" s="311">
        <v>4</v>
      </c>
      <c r="K14" s="311">
        <v>58</v>
      </c>
      <c r="L14" s="311">
        <v>52</v>
      </c>
      <c r="M14" s="311">
        <v>110</v>
      </c>
      <c r="N14" s="311">
        <v>6</v>
      </c>
      <c r="O14" s="311">
        <v>91</v>
      </c>
      <c r="P14" s="311">
        <v>90</v>
      </c>
      <c r="Q14" s="311">
        <v>181</v>
      </c>
      <c r="R14" s="311">
        <v>4</v>
      </c>
      <c r="S14" s="311">
        <v>49</v>
      </c>
      <c r="T14" s="311">
        <v>59</v>
      </c>
      <c r="U14" s="311">
        <v>108</v>
      </c>
      <c r="V14" s="311">
        <v>4</v>
      </c>
      <c r="W14" s="311">
        <v>65</v>
      </c>
      <c r="X14" s="311">
        <v>51</v>
      </c>
      <c r="Y14" s="311">
        <v>116</v>
      </c>
      <c r="Z14" s="349">
        <v>46</v>
      </c>
      <c r="AA14" s="349">
        <v>71</v>
      </c>
      <c r="AB14" s="349">
        <v>117</v>
      </c>
      <c r="AC14" s="349"/>
      <c r="AD14" s="349"/>
      <c r="AE14" s="349">
        <v>1</v>
      </c>
      <c r="AF14" s="349">
        <v>32</v>
      </c>
      <c r="AG14" s="349">
        <v>33</v>
      </c>
      <c r="AH14" s="1220">
        <v>2</v>
      </c>
    </row>
    <row r="15" spans="1:34" ht="16.5" customHeight="1" x14ac:dyDescent="0.25">
      <c r="A15" s="348" t="s">
        <v>132</v>
      </c>
      <c r="B15" s="310" t="s">
        <v>297</v>
      </c>
      <c r="C15" s="310">
        <v>706162</v>
      </c>
      <c r="D15" s="310">
        <v>1</v>
      </c>
      <c r="E15" s="311"/>
      <c r="F15" s="311">
        <v>5</v>
      </c>
      <c r="G15" s="311">
        <v>39</v>
      </c>
      <c r="H15" s="311">
        <v>46</v>
      </c>
      <c r="I15" s="311">
        <v>85</v>
      </c>
      <c r="J15" s="311">
        <v>1</v>
      </c>
      <c r="K15" s="311">
        <v>5</v>
      </c>
      <c r="L15" s="311">
        <v>8</v>
      </c>
      <c r="M15" s="311">
        <v>13</v>
      </c>
      <c r="N15" s="311">
        <v>2</v>
      </c>
      <c r="O15" s="311">
        <v>18</v>
      </c>
      <c r="P15" s="311">
        <v>24</v>
      </c>
      <c r="Q15" s="311">
        <v>42</v>
      </c>
      <c r="R15" s="311">
        <v>1</v>
      </c>
      <c r="S15" s="311">
        <v>7</v>
      </c>
      <c r="T15" s="311">
        <v>5</v>
      </c>
      <c r="U15" s="311">
        <v>12</v>
      </c>
      <c r="V15" s="311">
        <v>1</v>
      </c>
      <c r="W15" s="311">
        <v>9</v>
      </c>
      <c r="X15" s="311">
        <v>9</v>
      </c>
      <c r="Y15" s="311">
        <v>18</v>
      </c>
      <c r="Z15" s="349">
        <v>9</v>
      </c>
      <c r="AA15" s="349">
        <v>13</v>
      </c>
      <c r="AB15" s="349">
        <v>22</v>
      </c>
      <c r="AC15" s="349"/>
      <c r="AD15" s="349"/>
      <c r="AE15" s="349">
        <v>1</v>
      </c>
      <c r="AF15" s="349">
        <v>4</v>
      </c>
      <c r="AG15" s="349">
        <v>5</v>
      </c>
      <c r="AH15" s="1220"/>
    </row>
    <row r="16" spans="1:34" ht="16.5" customHeight="1" x14ac:dyDescent="0.25">
      <c r="A16" s="348" t="s">
        <v>132</v>
      </c>
      <c r="B16" s="310" t="s">
        <v>288</v>
      </c>
      <c r="C16" s="310">
        <v>703539</v>
      </c>
      <c r="D16" s="310">
        <v>1</v>
      </c>
      <c r="E16" s="311">
        <v>19</v>
      </c>
      <c r="F16" s="311">
        <v>17</v>
      </c>
      <c r="G16" s="311">
        <v>293</v>
      </c>
      <c r="H16" s="311">
        <v>258</v>
      </c>
      <c r="I16" s="311">
        <v>551</v>
      </c>
      <c r="J16" s="311">
        <v>3</v>
      </c>
      <c r="K16" s="311">
        <v>48</v>
      </c>
      <c r="L16" s="311">
        <v>49</v>
      </c>
      <c r="M16" s="311">
        <v>97</v>
      </c>
      <c r="N16" s="311">
        <v>5</v>
      </c>
      <c r="O16" s="311">
        <v>96</v>
      </c>
      <c r="P16" s="311">
        <v>66</v>
      </c>
      <c r="Q16" s="311">
        <v>162</v>
      </c>
      <c r="R16" s="311">
        <v>4</v>
      </c>
      <c r="S16" s="311">
        <v>69</v>
      </c>
      <c r="T16" s="311">
        <v>71</v>
      </c>
      <c r="U16" s="311">
        <v>140</v>
      </c>
      <c r="V16" s="311">
        <v>5</v>
      </c>
      <c r="W16" s="311">
        <v>80</v>
      </c>
      <c r="X16" s="311">
        <v>72</v>
      </c>
      <c r="Y16" s="311">
        <v>152</v>
      </c>
      <c r="Z16" s="349">
        <v>81</v>
      </c>
      <c r="AA16" s="349">
        <v>95</v>
      </c>
      <c r="AB16" s="349">
        <v>176</v>
      </c>
      <c r="AC16" s="349">
        <v>1</v>
      </c>
      <c r="AD16" s="349"/>
      <c r="AE16" s="349">
        <v>2</v>
      </c>
      <c r="AF16" s="349">
        <v>37</v>
      </c>
      <c r="AG16" s="349">
        <v>40</v>
      </c>
      <c r="AH16" s="1220">
        <v>3</v>
      </c>
    </row>
    <row r="17" spans="1:34" ht="16.5" customHeight="1" x14ac:dyDescent="0.25">
      <c r="A17" s="348" t="s">
        <v>132</v>
      </c>
      <c r="B17" s="310" t="s">
        <v>313</v>
      </c>
      <c r="C17" s="310">
        <v>707551</v>
      </c>
      <c r="D17" s="310">
        <v>1</v>
      </c>
      <c r="E17" s="311"/>
      <c r="F17" s="311">
        <v>8</v>
      </c>
      <c r="G17" s="311">
        <v>74</v>
      </c>
      <c r="H17" s="311">
        <v>79</v>
      </c>
      <c r="I17" s="311">
        <v>153</v>
      </c>
      <c r="J17" s="311">
        <v>2</v>
      </c>
      <c r="K17" s="311">
        <v>21</v>
      </c>
      <c r="L17" s="311">
        <v>16</v>
      </c>
      <c r="M17" s="311">
        <v>37</v>
      </c>
      <c r="N17" s="311">
        <v>2</v>
      </c>
      <c r="O17" s="311">
        <v>22</v>
      </c>
      <c r="P17" s="311">
        <v>23</v>
      </c>
      <c r="Q17" s="311">
        <v>45</v>
      </c>
      <c r="R17" s="311">
        <v>2</v>
      </c>
      <c r="S17" s="311">
        <v>15</v>
      </c>
      <c r="T17" s="311">
        <v>20</v>
      </c>
      <c r="U17" s="311">
        <v>35</v>
      </c>
      <c r="V17" s="311">
        <v>2</v>
      </c>
      <c r="W17" s="311">
        <v>16</v>
      </c>
      <c r="X17" s="311">
        <v>20</v>
      </c>
      <c r="Y17" s="311">
        <v>36</v>
      </c>
      <c r="Z17" s="349">
        <v>17</v>
      </c>
      <c r="AA17" s="349">
        <v>15</v>
      </c>
      <c r="AB17" s="349">
        <v>32</v>
      </c>
      <c r="AC17" s="349"/>
      <c r="AD17" s="349"/>
      <c r="AE17" s="349">
        <v>1</v>
      </c>
      <c r="AF17" s="349">
        <v>9</v>
      </c>
      <c r="AG17" s="349">
        <v>10</v>
      </c>
      <c r="AH17" s="1220"/>
    </row>
    <row r="18" spans="1:34" ht="16.5" customHeight="1" x14ac:dyDescent="0.25">
      <c r="A18" s="348" t="s">
        <v>132</v>
      </c>
      <c r="B18" s="310" t="s">
        <v>316</v>
      </c>
      <c r="C18" s="310">
        <v>707863</v>
      </c>
      <c r="D18" s="310">
        <v>1</v>
      </c>
      <c r="E18" s="311">
        <v>9</v>
      </c>
      <c r="F18" s="311">
        <v>4</v>
      </c>
      <c r="G18" s="311">
        <v>59</v>
      </c>
      <c r="H18" s="311">
        <v>58</v>
      </c>
      <c r="I18" s="311">
        <v>117</v>
      </c>
      <c r="J18" s="311">
        <v>1</v>
      </c>
      <c r="K18" s="311">
        <v>14</v>
      </c>
      <c r="L18" s="311">
        <v>16</v>
      </c>
      <c r="M18" s="311">
        <v>30</v>
      </c>
      <c r="N18" s="311">
        <v>1</v>
      </c>
      <c r="O18" s="311">
        <v>14</v>
      </c>
      <c r="P18" s="311">
        <v>19</v>
      </c>
      <c r="Q18" s="311">
        <v>33</v>
      </c>
      <c r="R18" s="311">
        <v>1</v>
      </c>
      <c r="S18" s="311">
        <v>11</v>
      </c>
      <c r="T18" s="311">
        <v>15</v>
      </c>
      <c r="U18" s="311">
        <v>26</v>
      </c>
      <c r="V18" s="311">
        <v>1</v>
      </c>
      <c r="W18" s="311">
        <v>20</v>
      </c>
      <c r="X18" s="311">
        <v>8</v>
      </c>
      <c r="Y18" s="311">
        <v>28</v>
      </c>
      <c r="Z18" s="349">
        <v>6</v>
      </c>
      <c r="AA18" s="349">
        <v>12</v>
      </c>
      <c r="AB18" s="349">
        <v>18</v>
      </c>
      <c r="AC18" s="349">
        <v>1</v>
      </c>
      <c r="AD18" s="349"/>
      <c r="AE18" s="349"/>
      <c r="AF18" s="349">
        <v>8</v>
      </c>
      <c r="AG18" s="349">
        <v>9</v>
      </c>
      <c r="AH18" s="1220">
        <v>2</v>
      </c>
    </row>
    <row r="19" spans="1:34" ht="16.5" customHeight="1" x14ac:dyDescent="0.25">
      <c r="A19" s="348" t="s">
        <v>132</v>
      </c>
      <c r="B19" s="310" t="s">
        <v>284</v>
      </c>
      <c r="C19" s="310">
        <v>703248</v>
      </c>
      <c r="D19" s="310">
        <v>1</v>
      </c>
      <c r="E19" s="311">
        <v>32</v>
      </c>
      <c r="F19" s="311">
        <v>25</v>
      </c>
      <c r="G19" s="311">
        <v>342</v>
      </c>
      <c r="H19" s="311">
        <v>337</v>
      </c>
      <c r="I19" s="311">
        <v>679</v>
      </c>
      <c r="J19" s="311">
        <v>6</v>
      </c>
      <c r="K19" s="311">
        <v>83</v>
      </c>
      <c r="L19" s="311">
        <v>80</v>
      </c>
      <c r="M19" s="311">
        <v>163</v>
      </c>
      <c r="N19" s="311">
        <v>7</v>
      </c>
      <c r="O19" s="311">
        <v>111</v>
      </c>
      <c r="P19" s="311">
        <v>92</v>
      </c>
      <c r="Q19" s="311">
        <v>203</v>
      </c>
      <c r="R19" s="311">
        <v>6</v>
      </c>
      <c r="S19" s="311">
        <v>77</v>
      </c>
      <c r="T19" s="311">
        <v>87</v>
      </c>
      <c r="U19" s="311">
        <v>164</v>
      </c>
      <c r="V19" s="311">
        <v>6</v>
      </c>
      <c r="W19" s="311">
        <v>71</v>
      </c>
      <c r="X19" s="311">
        <v>78</v>
      </c>
      <c r="Y19" s="311">
        <v>149</v>
      </c>
      <c r="Z19" s="349">
        <v>65</v>
      </c>
      <c r="AA19" s="349">
        <v>87</v>
      </c>
      <c r="AB19" s="349">
        <v>152</v>
      </c>
      <c r="AC19" s="349"/>
      <c r="AD19" s="349"/>
      <c r="AE19" s="349">
        <v>2</v>
      </c>
      <c r="AF19" s="349">
        <v>49</v>
      </c>
      <c r="AG19" s="349">
        <v>51</v>
      </c>
      <c r="AH19" s="1220">
        <v>2</v>
      </c>
    </row>
    <row r="20" spans="1:34" ht="16.5" customHeight="1" x14ac:dyDescent="0.25">
      <c r="A20" s="348" t="s">
        <v>132</v>
      </c>
      <c r="B20" s="310" t="s">
        <v>285</v>
      </c>
      <c r="C20" s="310">
        <v>703378</v>
      </c>
      <c r="D20" s="310">
        <v>1</v>
      </c>
      <c r="E20" s="311">
        <v>16</v>
      </c>
      <c r="F20" s="311">
        <v>8</v>
      </c>
      <c r="G20" s="311">
        <v>113</v>
      </c>
      <c r="H20" s="311">
        <v>94</v>
      </c>
      <c r="I20" s="311">
        <v>207</v>
      </c>
      <c r="J20" s="311">
        <v>2</v>
      </c>
      <c r="K20" s="311">
        <v>25</v>
      </c>
      <c r="L20" s="311">
        <v>22</v>
      </c>
      <c r="M20" s="311">
        <v>47</v>
      </c>
      <c r="N20" s="311">
        <v>2</v>
      </c>
      <c r="O20" s="311">
        <v>32</v>
      </c>
      <c r="P20" s="311">
        <v>24</v>
      </c>
      <c r="Q20" s="311">
        <v>56</v>
      </c>
      <c r="R20" s="311">
        <v>2</v>
      </c>
      <c r="S20" s="311">
        <v>25</v>
      </c>
      <c r="T20" s="311">
        <v>26</v>
      </c>
      <c r="U20" s="311">
        <v>51</v>
      </c>
      <c r="V20" s="311">
        <v>2</v>
      </c>
      <c r="W20" s="311">
        <v>31</v>
      </c>
      <c r="X20" s="311">
        <v>22</v>
      </c>
      <c r="Y20" s="311">
        <v>53</v>
      </c>
      <c r="Z20" s="349">
        <v>37</v>
      </c>
      <c r="AA20" s="349">
        <v>26</v>
      </c>
      <c r="AB20" s="349">
        <v>63</v>
      </c>
      <c r="AC20" s="349">
        <v>1</v>
      </c>
      <c r="AD20" s="349"/>
      <c r="AE20" s="349">
        <v>1</v>
      </c>
      <c r="AF20" s="349">
        <v>18</v>
      </c>
      <c r="AG20" s="349">
        <v>20</v>
      </c>
      <c r="AH20" s="1220">
        <v>3</v>
      </c>
    </row>
    <row r="21" spans="1:34" ht="16.5" customHeight="1" x14ac:dyDescent="0.25">
      <c r="A21" s="348" t="s">
        <v>132</v>
      </c>
      <c r="B21" s="310" t="s">
        <v>317</v>
      </c>
      <c r="C21" s="310">
        <v>707877</v>
      </c>
      <c r="D21" s="310">
        <v>1</v>
      </c>
      <c r="E21" s="311">
        <v>31</v>
      </c>
      <c r="F21" s="311">
        <v>31</v>
      </c>
      <c r="G21" s="311">
        <v>549</v>
      </c>
      <c r="H21" s="311">
        <v>502</v>
      </c>
      <c r="I21" s="311">
        <v>1051</v>
      </c>
      <c r="J21" s="311">
        <v>7</v>
      </c>
      <c r="K21" s="311">
        <v>106</v>
      </c>
      <c r="L21" s="311">
        <v>97</v>
      </c>
      <c r="M21" s="311">
        <v>203</v>
      </c>
      <c r="N21" s="311">
        <v>10</v>
      </c>
      <c r="O21" s="311">
        <v>181</v>
      </c>
      <c r="P21" s="311">
        <v>155</v>
      </c>
      <c r="Q21" s="311">
        <v>336</v>
      </c>
      <c r="R21" s="311">
        <v>7</v>
      </c>
      <c r="S21" s="311">
        <v>127</v>
      </c>
      <c r="T21" s="311">
        <v>137</v>
      </c>
      <c r="U21" s="311">
        <v>264</v>
      </c>
      <c r="V21" s="311">
        <v>7</v>
      </c>
      <c r="W21" s="311">
        <v>135</v>
      </c>
      <c r="X21" s="311">
        <v>113</v>
      </c>
      <c r="Y21" s="311">
        <v>248</v>
      </c>
      <c r="Z21" s="349">
        <v>110</v>
      </c>
      <c r="AA21" s="349">
        <v>99</v>
      </c>
      <c r="AB21" s="349">
        <v>209</v>
      </c>
      <c r="AC21" s="349">
        <v>1</v>
      </c>
      <c r="AD21" s="349"/>
      <c r="AE21" s="349">
        <v>3</v>
      </c>
      <c r="AF21" s="349">
        <v>54</v>
      </c>
      <c r="AG21" s="349">
        <v>58</v>
      </c>
      <c r="AH21" s="1220">
        <v>3</v>
      </c>
    </row>
    <row r="22" spans="1:34" ht="16.5" customHeight="1" x14ac:dyDescent="0.25">
      <c r="A22" s="348" t="s">
        <v>132</v>
      </c>
      <c r="B22" s="310" t="s">
        <v>306</v>
      </c>
      <c r="C22" s="310">
        <v>707397</v>
      </c>
      <c r="D22" s="310">
        <v>1</v>
      </c>
      <c r="E22" s="311"/>
      <c r="F22" s="311">
        <v>8</v>
      </c>
      <c r="G22" s="311">
        <v>86</v>
      </c>
      <c r="H22" s="311">
        <v>80</v>
      </c>
      <c r="I22" s="311">
        <v>166</v>
      </c>
      <c r="J22" s="311">
        <v>2</v>
      </c>
      <c r="K22" s="311">
        <v>16</v>
      </c>
      <c r="L22" s="311">
        <v>20</v>
      </c>
      <c r="M22" s="311">
        <v>36</v>
      </c>
      <c r="N22" s="311">
        <v>2</v>
      </c>
      <c r="O22" s="311">
        <v>32</v>
      </c>
      <c r="P22" s="311">
        <v>24</v>
      </c>
      <c r="Q22" s="311">
        <v>56</v>
      </c>
      <c r="R22" s="311">
        <v>2</v>
      </c>
      <c r="S22" s="311">
        <v>18</v>
      </c>
      <c r="T22" s="311">
        <v>21</v>
      </c>
      <c r="U22" s="311">
        <v>39</v>
      </c>
      <c r="V22" s="311">
        <v>2</v>
      </c>
      <c r="W22" s="311">
        <v>20</v>
      </c>
      <c r="X22" s="311">
        <v>15</v>
      </c>
      <c r="Y22" s="311">
        <v>35</v>
      </c>
      <c r="Z22" s="349">
        <v>17</v>
      </c>
      <c r="AA22" s="349">
        <v>15</v>
      </c>
      <c r="AB22" s="349">
        <v>32</v>
      </c>
      <c r="AC22" s="349"/>
      <c r="AD22" s="349"/>
      <c r="AE22" s="349"/>
      <c r="AF22" s="349">
        <v>13</v>
      </c>
      <c r="AG22" s="349">
        <v>13</v>
      </c>
      <c r="AH22" s="1220">
        <v>4</v>
      </c>
    </row>
    <row r="23" spans="1:34" ht="16.5" customHeight="1" x14ac:dyDescent="0.25">
      <c r="A23" s="348" t="s">
        <v>132</v>
      </c>
      <c r="B23" s="310" t="s">
        <v>343</v>
      </c>
      <c r="C23" s="310">
        <v>757727</v>
      </c>
      <c r="D23" s="310">
        <v>1</v>
      </c>
      <c r="E23" s="311">
        <v>17</v>
      </c>
      <c r="F23" s="311">
        <v>22</v>
      </c>
      <c r="G23" s="311">
        <v>456</v>
      </c>
      <c r="H23" s="311">
        <v>408</v>
      </c>
      <c r="I23" s="311">
        <v>864</v>
      </c>
      <c r="J23" s="311">
        <v>5</v>
      </c>
      <c r="K23" s="311">
        <v>113</v>
      </c>
      <c r="L23" s="311">
        <v>92</v>
      </c>
      <c r="M23" s="311">
        <v>205</v>
      </c>
      <c r="N23" s="311">
        <v>7</v>
      </c>
      <c r="O23" s="311">
        <v>142</v>
      </c>
      <c r="P23" s="311">
        <v>133</v>
      </c>
      <c r="Q23" s="311">
        <v>275</v>
      </c>
      <c r="R23" s="311">
        <v>5</v>
      </c>
      <c r="S23" s="311">
        <v>109</v>
      </c>
      <c r="T23" s="311">
        <v>105</v>
      </c>
      <c r="U23" s="311">
        <v>214</v>
      </c>
      <c r="V23" s="311">
        <v>5</v>
      </c>
      <c r="W23" s="311">
        <v>92</v>
      </c>
      <c r="X23" s="311">
        <v>78</v>
      </c>
      <c r="Y23" s="311">
        <v>170</v>
      </c>
      <c r="Z23" s="349">
        <v>63</v>
      </c>
      <c r="AA23" s="349">
        <v>78</v>
      </c>
      <c r="AB23" s="349">
        <v>141</v>
      </c>
      <c r="AC23" s="349">
        <v>1</v>
      </c>
      <c r="AD23" s="349"/>
      <c r="AE23" s="349">
        <v>1</v>
      </c>
      <c r="AF23" s="349">
        <v>35</v>
      </c>
      <c r="AG23" s="349">
        <v>37</v>
      </c>
      <c r="AH23" s="1220">
        <v>2</v>
      </c>
    </row>
    <row r="24" spans="1:34" ht="16.5" customHeight="1" x14ac:dyDescent="0.25">
      <c r="A24" s="348" t="s">
        <v>132</v>
      </c>
      <c r="B24" s="310" t="s">
        <v>312</v>
      </c>
      <c r="C24" s="310">
        <v>707521</v>
      </c>
      <c r="D24" s="310">
        <v>1</v>
      </c>
      <c r="E24" s="311"/>
      <c r="F24" s="311">
        <v>12</v>
      </c>
      <c r="G24" s="311">
        <v>192</v>
      </c>
      <c r="H24" s="311">
        <v>176</v>
      </c>
      <c r="I24" s="311">
        <v>368</v>
      </c>
      <c r="J24" s="311">
        <v>3</v>
      </c>
      <c r="K24" s="311">
        <v>44</v>
      </c>
      <c r="L24" s="311">
        <v>42</v>
      </c>
      <c r="M24" s="311">
        <v>86</v>
      </c>
      <c r="N24" s="311">
        <v>3</v>
      </c>
      <c r="O24" s="311">
        <v>60</v>
      </c>
      <c r="P24" s="311">
        <v>49</v>
      </c>
      <c r="Q24" s="311">
        <v>109</v>
      </c>
      <c r="R24" s="311">
        <v>3</v>
      </c>
      <c r="S24" s="311">
        <v>44</v>
      </c>
      <c r="T24" s="311">
        <v>48</v>
      </c>
      <c r="U24" s="311">
        <v>92</v>
      </c>
      <c r="V24" s="311">
        <v>3</v>
      </c>
      <c r="W24" s="311">
        <v>44</v>
      </c>
      <c r="X24" s="311">
        <v>37</v>
      </c>
      <c r="Y24" s="311">
        <v>81</v>
      </c>
      <c r="Z24" s="349">
        <v>35</v>
      </c>
      <c r="AA24" s="349">
        <v>35</v>
      </c>
      <c r="AB24" s="349">
        <v>70</v>
      </c>
      <c r="AC24" s="349"/>
      <c r="AD24" s="349"/>
      <c r="AE24" s="349">
        <v>1</v>
      </c>
      <c r="AF24" s="349">
        <v>23</v>
      </c>
      <c r="AG24" s="349">
        <v>24</v>
      </c>
      <c r="AH24" s="1220">
        <v>1</v>
      </c>
    </row>
    <row r="25" spans="1:34" ht="16.5" customHeight="1" x14ac:dyDescent="0.25">
      <c r="A25" s="348" t="s">
        <v>132</v>
      </c>
      <c r="B25" s="310" t="s">
        <v>318</v>
      </c>
      <c r="C25" s="310">
        <v>707887</v>
      </c>
      <c r="D25" s="310">
        <v>1</v>
      </c>
      <c r="E25" s="311">
        <v>17</v>
      </c>
      <c r="F25" s="311">
        <v>16</v>
      </c>
      <c r="G25" s="311">
        <v>231</v>
      </c>
      <c r="H25" s="311">
        <v>241</v>
      </c>
      <c r="I25" s="311">
        <v>472</v>
      </c>
      <c r="J25" s="311">
        <v>4</v>
      </c>
      <c r="K25" s="311">
        <v>51</v>
      </c>
      <c r="L25" s="311">
        <v>63</v>
      </c>
      <c r="M25" s="311">
        <v>114</v>
      </c>
      <c r="N25" s="311">
        <v>4</v>
      </c>
      <c r="O25" s="311">
        <v>62</v>
      </c>
      <c r="P25" s="311">
        <v>68</v>
      </c>
      <c r="Q25" s="311">
        <v>130</v>
      </c>
      <c r="R25" s="311">
        <v>4</v>
      </c>
      <c r="S25" s="311">
        <v>59</v>
      </c>
      <c r="T25" s="311">
        <v>59</v>
      </c>
      <c r="U25" s="311">
        <v>118</v>
      </c>
      <c r="V25" s="311">
        <v>4</v>
      </c>
      <c r="W25" s="311">
        <v>59</v>
      </c>
      <c r="X25" s="311">
        <v>51</v>
      </c>
      <c r="Y25" s="311">
        <v>110</v>
      </c>
      <c r="Z25" s="349">
        <v>59</v>
      </c>
      <c r="AA25" s="349">
        <v>41</v>
      </c>
      <c r="AB25" s="349">
        <v>100</v>
      </c>
      <c r="AC25" s="349">
        <v>1</v>
      </c>
      <c r="AD25" s="349"/>
      <c r="AE25" s="349">
        <v>1</v>
      </c>
      <c r="AF25" s="349">
        <v>30</v>
      </c>
      <c r="AG25" s="349">
        <v>32</v>
      </c>
      <c r="AH25" s="1220">
        <v>3</v>
      </c>
    </row>
    <row r="26" spans="1:34" ht="16.5" customHeight="1" x14ac:dyDescent="0.25">
      <c r="A26" s="348" t="s">
        <v>132</v>
      </c>
      <c r="B26" s="310" t="s">
        <v>315</v>
      </c>
      <c r="C26" s="310">
        <v>707829</v>
      </c>
      <c r="D26" s="310">
        <v>1</v>
      </c>
      <c r="E26" s="311">
        <v>10</v>
      </c>
      <c r="F26" s="311">
        <v>4</v>
      </c>
      <c r="G26" s="311">
        <v>32</v>
      </c>
      <c r="H26" s="311">
        <v>22</v>
      </c>
      <c r="I26" s="311">
        <v>54</v>
      </c>
      <c r="J26" s="311">
        <v>1</v>
      </c>
      <c r="K26" s="311">
        <v>9</v>
      </c>
      <c r="L26" s="311">
        <v>2</v>
      </c>
      <c r="M26" s="311">
        <v>11</v>
      </c>
      <c r="N26" s="311">
        <v>1</v>
      </c>
      <c r="O26" s="311">
        <v>10</v>
      </c>
      <c r="P26" s="311">
        <v>8</v>
      </c>
      <c r="Q26" s="311">
        <v>18</v>
      </c>
      <c r="R26" s="311">
        <v>1</v>
      </c>
      <c r="S26" s="311">
        <v>7</v>
      </c>
      <c r="T26" s="311">
        <v>4</v>
      </c>
      <c r="U26" s="311">
        <v>11</v>
      </c>
      <c r="V26" s="311">
        <v>1</v>
      </c>
      <c r="W26" s="311">
        <v>6</v>
      </c>
      <c r="X26" s="311">
        <v>8</v>
      </c>
      <c r="Y26" s="311">
        <v>14</v>
      </c>
      <c r="Z26" s="349">
        <v>14</v>
      </c>
      <c r="AA26" s="349">
        <v>7</v>
      </c>
      <c r="AB26" s="349">
        <v>21</v>
      </c>
      <c r="AC26" s="349">
        <v>1</v>
      </c>
      <c r="AD26" s="349"/>
      <c r="AE26" s="349">
        <v>1</v>
      </c>
      <c r="AF26" s="349">
        <v>6</v>
      </c>
      <c r="AG26" s="349">
        <v>8</v>
      </c>
      <c r="AH26" s="1220">
        <v>1</v>
      </c>
    </row>
    <row r="27" spans="1:34" ht="16.5" customHeight="1" x14ac:dyDescent="0.25">
      <c r="A27" s="348" t="s">
        <v>132</v>
      </c>
      <c r="B27" s="310" t="s">
        <v>289</v>
      </c>
      <c r="C27" s="310">
        <v>703542</v>
      </c>
      <c r="D27" s="310">
        <v>1</v>
      </c>
      <c r="E27" s="311">
        <v>26</v>
      </c>
      <c r="F27" s="311">
        <v>22</v>
      </c>
      <c r="G27" s="311">
        <v>319</v>
      </c>
      <c r="H27" s="311">
        <v>321</v>
      </c>
      <c r="I27" s="311">
        <v>640</v>
      </c>
      <c r="J27" s="311">
        <v>5</v>
      </c>
      <c r="K27" s="311">
        <v>67</v>
      </c>
      <c r="L27" s="311">
        <v>70</v>
      </c>
      <c r="M27" s="311">
        <v>137</v>
      </c>
      <c r="N27" s="311">
        <v>6</v>
      </c>
      <c r="O27" s="311">
        <v>118</v>
      </c>
      <c r="P27" s="311">
        <v>87</v>
      </c>
      <c r="Q27" s="311">
        <v>205</v>
      </c>
      <c r="R27" s="311">
        <v>6</v>
      </c>
      <c r="S27" s="311">
        <v>74</v>
      </c>
      <c r="T27" s="311">
        <v>90</v>
      </c>
      <c r="U27" s="311">
        <v>164</v>
      </c>
      <c r="V27" s="311">
        <v>5</v>
      </c>
      <c r="W27" s="311">
        <v>60</v>
      </c>
      <c r="X27" s="311">
        <v>74</v>
      </c>
      <c r="Y27" s="311">
        <v>134</v>
      </c>
      <c r="Z27" s="349">
        <v>88</v>
      </c>
      <c r="AA27" s="349">
        <v>69</v>
      </c>
      <c r="AB27" s="349">
        <v>157</v>
      </c>
      <c r="AC27" s="349">
        <v>1</v>
      </c>
      <c r="AD27" s="349"/>
      <c r="AE27" s="349">
        <v>1</v>
      </c>
      <c r="AF27" s="349">
        <v>44</v>
      </c>
      <c r="AG27" s="349">
        <v>46</v>
      </c>
      <c r="AH27" s="1220">
        <v>3</v>
      </c>
    </row>
    <row r="28" spans="1:34" ht="16.5" customHeight="1" x14ac:dyDescent="0.25">
      <c r="A28" s="348" t="s">
        <v>132</v>
      </c>
      <c r="B28" s="310" t="s">
        <v>344</v>
      </c>
      <c r="C28" s="310">
        <v>760252</v>
      </c>
      <c r="D28" s="310">
        <v>1</v>
      </c>
      <c r="E28" s="311">
        <v>24</v>
      </c>
      <c r="F28" s="311">
        <v>17</v>
      </c>
      <c r="G28" s="311">
        <v>248</v>
      </c>
      <c r="H28" s="311">
        <v>218</v>
      </c>
      <c r="I28" s="311">
        <v>466</v>
      </c>
      <c r="J28" s="311">
        <v>4</v>
      </c>
      <c r="K28" s="311">
        <v>56</v>
      </c>
      <c r="L28" s="311">
        <v>58</v>
      </c>
      <c r="M28" s="311">
        <v>114</v>
      </c>
      <c r="N28" s="311">
        <v>6</v>
      </c>
      <c r="O28" s="311">
        <v>81</v>
      </c>
      <c r="P28" s="311">
        <v>78</v>
      </c>
      <c r="Q28" s="311">
        <v>159</v>
      </c>
      <c r="R28" s="311">
        <v>3</v>
      </c>
      <c r="S28" s="311">
        <v>49</v>
      </c>
      <c r="T28" s="311">
        <v>37</v>
      </c>
      <c r="U28" s="311">
        <v>86</v>
      </c>
      <c r="V28" s="311">
        <v>4</v>
      </c>
      <c r="W28" s="311">
        <v>62</v>
      </c>
      <c r="X28" s="311">
        <v>45</v>
      </c>
      <c r="Y28" s="311">
        <v>107</v>
      </c>
      <c r="Z28" s="349">
        <v>47</v>
      </c>
      <c r="AA28" s="349">
        <v>31</v>
      </c>
      <c r="AB28" s="349">
        <v>78</v>
      </c>
      <c r="AC28" s="349">
        <v>1</v>
      </c>
      <c r="AD28" s="349"/>
      <c r="AE28" s="349">
        <v>1</v>
      </c>
      <c r="AF28" s="349">
        <v>26</v>
      </c>
      <c r="AG28" s="349">
        <v>28</v>
      </c>
      <c r="AH28" s="1220">
        <v>2</v>
      </c>
    </row>
    <row r="29" spans="1:34" ht="16.5" customHeight="1" x14ac:dyDescent="0.25">
      <c r="A29" s="348" t="s">
        <v>132</v>
      </c>
      <c r="B29" s="310" t="s">
        <v>310</v>
      </c>
      <c r="C29" s="310">
        <v>707472</v>
      </c>
      <c r="D29" s="310">
        <v>1</v>
      </c>
      <c r="E29" s="311"/>
      <c r="F29" s="311">
        <v>8</v>
      </c>
      <c r="G29" s="311">
        <v>88</v>
      </c>
      <c r="H29" s="311">
        <v>89</v>
      </c>
      <c r="I29" s="311">
        <v>177</v>
      </c>
      <c r="J29" s="311">
        <v>2</v>
      </c>
      <c r="K29" s="311">
        <v>24</v>
      </c>
      <c r="L29" s="311">
        <v>21</v>
      </c>
      <c r="M29" s="311">
        <v>45</v>
      </c>
      <c r="N29" s="311">
        <v>2</v>
      </c>
      <c r="O29" s="311">
        <v>24</v>
      </c>
      <c r="P29" s="311">
        <v>25</v>
      </c>
      <c r="Q29" s="311">
        <v>49</v>
      </c>
      <c r="R29" s="311">
        <v>2</v>
      </c>
      <c r="S29" s="311">
        <v>18</v>
      </c>
      <c r="T29" s="311">
        <v>19</v>
      </c>
      <c r="U29" s="311">
        <v>37</v>
      </c>
      <c r="V29" s="311">
        <v>2</v>
      </c>
      <c r="W29" s="311">
        <v>22</v>
      </c>
      <c r="X29" s="311">
        <v>24</v>
      </c>
      <c r="Y29" s="311">
        <v>46</v>
      </c>
      <c r="Z29" s="349">
        <v>26</v>
      </c>
      <c r="AA29" s="349">
        <v>14</v>
      </c>
      <c r="AB29" s="349">
        <v>40</v>
      </c>
      <c r="AC29" s="349"/>
      <c r="AD29" s="349"/>
      <c r="AE29" s="349">
        <v>1</v>
      </c>
      <c r="AF29" s="349">
        <v>10</v>
      </c>
      <c r="AG29" s="349">
        <v>11</v>
      </c>
      <c r="AH29" s="1220"/>
    </row>
    <row r="30" spans="1:34" ht="16.5" customHeight="1" x14ac:dyDescent="0.25">
      <c r="A30" s="348" t="s">
        <v>132</v>
      </c>
      <c r="B30" s="310" t="s">
        <v>348</v>
      </c>
      <c r="C30" s="310">
        <v>747916</v>
      </c>
      <c r="D30" s="310">
        <v>1</v>
      </c>
      <c r="E30" s="311">
        <v>23</v>
      </c>
      <c r="F30" s="311">
        <v>12</v>
      </c>
      <c r="G30" s="311">
        <v>208</v>
      </c>
      <c r="H30" s="311">
        <v>110</v>
      </c>
      <c r="I30" s="311">
        <v>318</v>
      </c>
      <c r="J30" s="311">
        <v>3</v>
      </c>
      <c r="K30" s="311">
        <v>40</v>
      </c>
      <c r="L30" s="311">
        <v>22</v>
      </c>
      <c r="M30" s="311">
        <v>62</v>
      </c>
      <c r="N30" s="311">
        <v>3</v>
      </c>
      <c r="O30" s="311">
        <v>40</v>
      </c>
      <c r="P30" s="311">
        <v>32</v>
      </c>
      <c r="Q30" s="311">
        <v>72</v>
      </c>
      <c r="R30" s="311">
        <v>3</v>
      </c>
      <c r="S30" s="311">
        <v>54</v>
      </c>
      <c r="T30" s="311">
        <v>32</v>
      </c>
      <c r="U30" s="311">
        <v>86</v>
      </c>
      <c r="V30" s="311">
        <v>3</v>
      </c>
      <c r="W30" s="311">
        <v>74</v>
      </c>
      <c r="X30" s="311">
        <v>24</v>
      </c>
      <c r="Y30" s="311">
        <v>98</v>
      </c>
      <c r="Z30" s="349">
        <v>54</v>
      </c>
      <c r="AA30" s="349">
        <v>45</v>
      </c>
      <c r="AB30" s="349">
        <v>99</v>
      </c>
      <c r="AC30" s="349">
        <v>1</v>
      </c>
      <c r="AD30" s="349">
        <v>1</v>
      </c>
      <c r="AE30" s="349">
        <v>2</v>
      </c>
      <c r="AF30" s="349">
        <v>22</v>
      </c>
      <c r="AG30" s="349">
        <v>26</v>
      </c>
      <c r="AH30" s="1220">
        <v>3</v>
      </c>
    </row>
    <row r="31" spans="1:34" ht="16.5" customHeight="1" x14ac:dyDescent="0.25">
      <c r="A31" s="348" t="s">
        <v>132</v>
      </c>
      <c r="B31" s="310" t="s">
        <v>345</v>
      </c>
      <c r="C31" s="310">
        <v>760490</v>
      </c>
      <c r="D31" s="310">
        <v>1</v>
      </c>
      <c r="E31" s="311"/>
      <c r="F31" s="311">
        <v>4</v>
      </c>
      <c r="G31" s="311">
        <v>33</v>
      </c>
      <c r="H31" s="311">
        <v>40</v>
      </c>
      <c r="I31" s="311">
        <v>73</v>
      </c>
      <c r="J31" s="311">
        <v>1</v>
      </c>
      <c r="K31" s="311">
        <v>8</v>
      </c>
      <c r="L31" s="311">
        <v>15</v>
      </c>
      <c r="M31" s="311">
        <v>23</v>
      </c>
      <c r="N31" s="311">
        <v>1</v>
      </c>
      <c r="O31" s="311">
        <v>14</v>
      </c>
      <c r="P31" s="311">
        <v>10</v>
      </c>
      <c r="Q31" s="311">
        <v>24</v>
      </c>
      <c r="R31" s="311">
        <v>1</v>
      </c>
      <c r="S31" s="311">
        <v>5</v>
      </c>
      <c r="T31" s="311">
        <v>7</v>
      </c>
      <c r="U31" s="311">
        <v>12</v>
      </c>
      <c r="V31" s="311">
        <v>1</v>
      </c>
      <c r="W31" s="311">
        <v>6</v>
      </c>
      <c r="X31" s="311">
        <v>8</v>
      </c>
      <c r="Y31" s="311">
        <v>14</v>
      </c>
      <c r="Z31" s="349">
        <v>4</v>
      </c>
      <c r="AA31" s="349">
        <v>4</v>
      </c>
      <c r="AB31" s="349">
        <v>8</v>
      </c>
      <c r="AC31" s="349"/>
      <c r="AD31" s="349"/>
      <c r="AE31" s="349">
        <v>1</v>
      </c>
      <c r="AF31" s="349">
        <v>6</v>
      </c>
      <c r="AG31" s="349">
        <v>7</v>
      </c>
      <c r="AH31" s="1220"/>
    </row>
    <row r="32" spans="1:34" ht="16.5" customHeight="1" x14ac:dyDescent="0.25">
      <c r="A32" s="348" t="s">
        <v>132</v>
      </c>
      <c r="B32" s="310" t="s">
        <v>291</v>
      </c>
      <c r="C32" s="310">
        <v>703556</v>
      </c>
      <c r="D32" s="310">
        <v>1</v>
      </c>
      <c r="E32" s="311">
        <v>18</v>
      </c>
      <c r="F32" s="311">
        <v>17</v>
      </c>
      <c r="G32" s="311">
        <v>216</v>
      </c>
      <c r="H32" s="311">
        <v>241</v>
      </c>
      <c r="I32" s="311">
        <v>457</v>
      </c>
      <c r="J32" s="311">
        <v>4</v>
      </c>
      <c r="K32" s="311">
        <v>50</v>
      </c>
      <c r="L32" s="311">
        <v>54</v>
      </c>
      <c r="M32" s="311">
        <v>104</v>
      </c>
      <c r="N32" s="311">
        <v>6</v>
      </c>
      <c r="O32" s="311">
        <v>82</v>
      </c>
      <c r="P32" s="311">
        <v>85</v>
      </c>
      <c r="Q32" s="311">
        <v>167</v>
      </c>
      <c r="R32" s="311">
        <v>4</v>
      </c>
      <c r="S32" s="311">
        <v>43</v>
      </c>
      <c r="T32" s="311">
        <v>56</v>
      </c>
      <c r="U32" s="311">
        <v>99</v>
      </c>
      <c r="V32" s="311">
        <v>3</v>
      </c>
      <c r="W32" s="311">
        <v>41</v>
      </c>
      <c r="X32" s="311">
        <v>46</v>
      </c>
      <c r="Y32" s="311">
        <v>87</v>
      </c>
      <c r="Z32" s="349">
        <v>44</v>
      </c>
      <c r="AA32" s="349">
        <v>60</v>
      </c>
      <c r="AB32" s="349">
        <v>104</v>
      </c>
      <c r="AC32" s="349">
        <v>1</v>
      </c>
      <c r="AD32" s="349"/>
      <c r="AE32" s="349">
        <v>1</v>
      </c>
      <c r="AF32" s="349">
        <v>30</v>
      </c>
      <c r="AG32" s="349">
        <v>32</v>
      </c>
      <c r="AH32" s="1220">
        <v>3</v>
      </c>
    </row>
    <row r="33" spans="1:34" ht="16.5" customHeight="1" x14ac:dyDescent="0.25">
      <c r="A33" s="348" t="s">
        <v>132</v>
      </c>
      <c r="B33" s="310" t="s">
        <v>145</v>
      </c>
      <c r="C33" s="310">
        <v>763543</v>
      </c>
      <c r="D33" s="310">
        <v>1</v>
      </c>
      <c r="E33" s="311"/>
      <c r="F33" s="311">
        <v>2</v>
      </c>
      <c r="G33" s="311">
        <v>24</v>
      </c>
      <c r="H33" s="311">
        <v>8</v>
      </c>
      <c r="I33" s="311">
        <v>32</v>
      </c>
      <c r="J33" s="311">
        <v>2</v>
      </c>
      <c r="K33" s="311">
        <v>24</v>
      </c>
      <c r="L33" s="311">
        <v>8</v>
      </c>
      <c r="M33" s="311">
        <v>32</v>
      </c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49"/>
      <c r="AA33" s="349"/>
      <c r="AB33" s="349"/>
      <c r="AC33" s="349"/>
      <c r="AD33" s="349"/>
      <c r="AE33" s="349"/>
      <c r="AF33" s="349"/>
      <c r="AG33" s="349"/>
      <c r="AH33" s="1220"/>
    </row>
    <row r="34" spans="1:34" ht="16.5" customHeight="1" x14ac:dyDescent="0.25">
      <c r="A34" s="348" t="s">
        <v>132</v>
      </c>
      <c r="B34" s="310" t="s">
        <v>138</v>
      </c>
      <c r="C34" s="310">
        <v>703640</v>
      </c>
      <c r="D34" s="310">
        <v>1</v>
      </c>
      <c r="E34" s="311">
        <v>24</v>
      </c>
      <c r="F34" s="311">
        <v>24</v>
      </c>
      <c r="G34" s="311">
        <v>324</v>
      </c>
      <c r="H34" s="311">
        <v>332</v>
      </c>
      <c r="I34" s="311">
        <v>656</v>
      </c>
      <c r="J34" s="311">
        <v>6</v>
      </c>
      <c r="K34" s="311">
        <v>86</v>
      </c>
      <c r="L34" s="311">
        <v>76</v>
      </c>
      <c r="M34" s="311">
        <v>162</v>
      </c>
      <c r="N34" s="311">
        <v>6</v>
      </c>
      <c r="O34" s="311">
        <v>84</v>
      </c>
      <c r="P34" s="311">
        <v>90</v>
      </c>
      <c r="Q34" s="311">
        <v>174</v>
      </c>
      <c r="R34" s="311">
        <v>6</v>
      </c>
      <c r="S34" s="311">
        <v>79</v>
      </c>
      <c r="T34" s="311">
        <v>86</v>
      </c>
      <c r="U34" s="311">
        <v>165</v>
      </c>
      <c r="V34" s="311">
        <v>6</v>
      </c>
      <c r="W34" s="311">
        <v>75</v>
      </c>
      <c r="X34" s="311">
        <v>80</v>
      </c>
      <c r="Y34" s="311">
        <v>155</v>
      </c>
      <c r="Z34" s="349">
        <v>74</v>
      </c>
      <c r="AA34" s="349">
        <v>82</v>
      </c>
      <c r="AB34" s="349">
        <v>156</v>
      </c>
      <c r="AC34" s="349">
        <v>1</v>
      </c>
      <c r="AD34" s="349"/>
      <c r="AE34" s="349">
        <v>1</v>
      </c>
      <c r="AF34" s="349">
        <v>43</v>
      </c>
      <c r="AG34" s="349">
        <v>45</v>
      </c>
      <c r="AH34" s="1220">
        <v>2</v>
      </c>
    </row>
    <row r="35" spans="1:34" ht="16.5" customHeight="1" x14ac:dyDescent="0.25">
      <c r="A35" s="348" t="s">
        <v>132</v>
      </c>
      <c r="B35" s="310" t="s">
        <v>141</v>
      </c>
      <c r="C35" s="310">
        <v>759884</v>
      </c>
      <c r="D35" s="310">
        <v>1</v>
      </c>
      <c r="E35" s="311">
        <v>17</v>
      </c>
      <c r="F35" s="311">
        <v>15</v>
      </c>
      <c r="G35" s="311">
        <v>247</v>
      </c>
      <c r="H35" s="311">
        <v>191</v>
      </c>
      <c r="I35" s="311">
        <v>438</v>
      </c>
      <c r="J35" s="311">
        <v>4</v>
      </c>
      <c r="K35" s="311">
        <v>69</v>
      </c>
      <c r="L35" s="311">
        <v>52</v>
      </c>
      <c r="M35" s="311">
        <v>121</v>
      </c>
      <c r="N35" s="311">
        <v>6</v>
      </c>
      <c r="O35" s="311">
        <v>115</v>
      </c>
      <c r="P35" s="311">
        <v>77</v>
      </c>
      <c r="Q35" s="311">
        <v>192</v>
      </c>
      <c r="R35" s="311">
        <v>3</v>
      </c>
      <c r="S35" s="311">
        <v>37</v>
      </c>
      <c r="T35" s="311">
        <v>34</v>
      </c>
      <c r="U35" s="311">
        <v>71</v>
      </c>
      <c r="V35" s="311">
        <v>2</v>
      </c>
      <c r="W35" s="311">
        <v>26</v>
      </c>
      <c r="X35" s="311">
        <v>28</v>
      </c>
      <c r="Y35" s="311">
        <v>54</v>
      </c>
      <c r="Z35" s="349">
        <v>34</v>
      </c>
      <c r="AA35" s="349">
        <v>19</v>
      </c>
      <c r="AB35" s="349">
        <v>53</v>
      </c>
      <c r="AC35" s="349">
        <v>1</v>
      </c>
      <c r="AD35" s="349"/>
      <c r="AE35" s="349"/>
      <c r="AF35" s="349">
        <v>21</v>
      </c>
      <c r="AG35" s="349">
        <v>22</v>
      </c>
      <c r="AH35" s="1220">
        <v>2</v>
      </c>
    </row>
    <row r="36" spans="1:34" ht="16.5" customHeight="1" x14ac:dyDescent="0.25">
      <c r="A36" s="348" t="s">
        <v>132</v>
      </c>
      <c r="B36" s="310" t="s">
        <v>139</v>
      </c>
      <c r="C36" s="310">
        <v>703653</v>
      </c>
      <c r="D36" s="310">
        <v>1</v>
      </c>
      <c r="E36" s="311">
        <v>24</v>
      </c>
      <c r="F36" s="311">
        <v>24</v>
      </c>
      <c r="G36" s="311">
        <v>285</v>
      </c>
      <c r="H36" s="311">
        <v>341</v>
      </c>
      <c r="I36" s="311">
        <v>626</v>
      </c>
      <c r="J36" s="311">
        <v>6</v>
      </c>
      <c r="K36" s="311">
        <v>66</v>
      </c>
      <c r="L36" s="311">
        <v>73</v>
      </c>
      <c r="M36" s="311">
        <v>139</v>
      </c>
      <c r="N36" s="311">
        <v>7</v>
      </c>
      <c r="O36" s="311">
        <v>86</v>
      </c>
      <c r="P36" s="311">
        <v>110</v>
      </c>
      <c r="Q36" s="311">
        <v>196</v>
      </c>
      <c r="R36" s="311">
        <v>5</v>
      </c>
      <c r="S36" s="311">
        <v>58</v>
      </c>
      <c r="T36" s="311">
        <v>74</v>
      </c>
      <c r="U36" s="311">
        <v>132</v>
      </c>
      <c r="V36" s="311">
        <v>6</v>
      </c>
      <c r="W36" s="311">
        <v>75</v>
      </c>
      <c r="X36" s="311">
        <v>84</v>
      </c>
      <c r="Y36" s="311">
        <v>159</v>
      </c>
      <c r="Z36" s="349">
        <v>81</v>
      </c>
      <c r="AA36" s="349">
        <v>74</v>
      </c>
      <c r="AB36" s="349">
        <v>155</v>
      </c>
      <c r="AC36" s="349">
        <v>1</v>
      </c>
      <c r="AD36" s="349"/>
      <c r="AE36" s="349">
        <v>2</v>
      </c>
      <c r="AF36" s="349">
        <v>42</v>
      </c>
      <c r="AG36" s="349">
        <v>45</v>
      </c>
      <c r="AH36" s="1220">
        <v>2</v>
      </c>
    </row>
    <row r="37" spans="1:34" ht="16.5" customHeight="1" x14ac:dyDescent="0.25">
      <c r="A37" s="348" t="s">
        <v>132</v>
      </c>
      <c r="B37" s="310" t="s">
        <v>142</v>
      </c>
      <c r="C37" s="310">
        <v>760367</v>
      </c>
      <c r="D37" s="310">
        <v>1</v>
      </c>
      <c r="E37" s="311">
        <v>18</v>
      </c>
      <c r="F37" s="311">
        <v>17</v>
      </c>
      <c r="G37" s="311">
        <v>251</v>
      </c>
      <c r="H37" s="311">
        <v>230</v>
      </c>
      <c r="I37" s="311">
        <v>481</v>
      </c>
      <c r="J37" s="311">
        <v>4</v>
      </c>
      <c r="K37" s="311">
        <v>60</v>
      </c>
      <c r="L37" s="311">
        <v>71</v>
      </c>
      <c r="M37" s="311">
        <v>131</v>
      </c>
      <c r="N37" s="311">
        <v>5</v>
      </c>
      <c r="O37" s="311">
        <v>83</v>
      </c>
      <c r="P37" s="311">
        <v>73</v>
      </c>
      <c r="Q37" s="311">
        <v>156</v>
      </c>
      <c r="R37" s="311">
        <v>5</v>
      </c>
      <c r="S37" s="311">
        <v>76</v>
      </c>
      <c r="T37" s="311">
        <v>53</v>
      </c>
      <c r="U37" s="311">
        <v>129</v>
      </c>
      <c r="V37" s="311">
        <v>3</v>
      </c>
      <c r="W37" s="311">
        <v>32</v>
      </c>
      <c r="X37" s="311">
        <v>33</v>
      </c>
      <c r="Y37" s="311">
        <v>65</v>
      </c>
      <c r="Z37" s="349">
        <v>21</v>
      </c>
      <c r="AA37" s="349">
        <v>23</v>
      </c>
      <c r="AB37" s="349">
        <v>44</v>
      </c>
      <c r="AC37" s="349">
        <v>1</v>
      </c>
      <c r="AD37" s="349"/>
      <c r="AE37" s="349">
        <v>1</v>
      </c>
      <c r="AF37" s="349">
        <v>25</v>
      </c>
      <c r="AG37" s="349">
        <v>27</v>
      </c>
      <c r="AH37" s="1220">
        <v>2</v>
      </c>
    </row>
    <row r="38" spans="1:34" ht="16.5" customHeight="1" x14ac:dyDescent="0.25">
      <c r="A38" s="348" t="s">
        <v>132</v>
      </c>
      <c r="B38" s="310" t="s">
        <v>140</v>
      </c>
      <c r="C38" s="310">
        <v>758867</v>
      </c>
      <c r="D38" s="310">
        <v>1</v>
      </c>
      <c r="E38" s="311"/>
      <c r="F38" s="311">
        <v>13</v>
      </c>
      <c r="G38" s="311">
        <v>123</v>
      </c>
      <c r="H38" s="311">
        <v>141</v>
      </c>
      <c r="I38" s="311">
        <v>264</v>
      </c>
      <c r="J38" s="311">
        <v>2</v>
      </c>
      <c r="K38" s="311">
        <v>16</v>
      </c>
      <c r="L38" s="311">
        <v>20</v>
      </c>
      <c r="M38" s="311">
        <v>36</v>
      </c>
      <c r="N38" s="311">
        <v>4</v>
      </c>
      <c r="O38" s="311">
        <v>49</v>
      </c>
      <c r="P38" s="311">
        <v>47</v>
      </c>
      <c r="Q38" s="311">
        <v>96</v>
      </c>
      <c r="R38" s="311">
        <v>3</v>
      </c>
      <c r="S38" s="311">
        <v>22</v>
      </c>
      <c r="T38" s="311">
        <v>38</v>
      </c>
      <c r="U38" s="311">
        <v>60</v>
      </c>
      <c r="V38" s="311">
        <v>4</v>
      </c>
      <c r="W38" s="311">
        <v>36</v>
      </c>
      <c r="X38" s="311">
        <v>36</v>
      </c>
      <c r="Y38" s="311">
        <v>72</v>
      </c>
      <c r="Z38" s="349">
        <v>25</v>
      </c>
      <c r="AA38" s="349">
        <v>15</v>
      </c>
      <c r="AB38" s="349">
        <v>40</v>
      </c>
      <c r="AC38" s="349">
        <v>1</v>
      </c>
      <c r="AD38" s="349"/>
      <c r="AE38" s="349">
        <v>1</v>
      </c>
      <c r="AF38" s="349">
        <v>19</v>
      </c>
      <c r="AG38" s="349">
        <v>21</v>
      </c>
      <c r="AH38" s="1220">
        <v>1</v>
      </c>
    </row>
    <row r="39" spans="1:34" ht="16.5" customHeight="1" x14ac:dyDescent="0.25">
      <c r="A39" s="348" t="s">
        <v>132</v>
      </c>
      <c r="B39" s="310" t="s">
        <v>1026</v>
      </c>
      <c r="C39" s="310">
        <v>758630</v>
      </c>
      <c r="D39" s="310">
        <v>1</v>
      </c>
      <c r="E39" s="311">
        <v>32</v>
      </c>
      <c r="F39" s="311">
        <v>20</v>
      </c>
      <c r="G39" s="349">
        <v>6</v>
      </c>
      <c r="H39" s="349">
        <v>6</v>
      </c>
      <c r="I39" s="349">
        <v>12</v>
      </c>
      <c r="J39" s="350">
        <v>1</v>
      </c>
      <c r="K39" s="349">
        <v>6</v>
      </c>
      <c r="L39" s="349">
        <v>6</v>
      </c>
      <c r="M39" s="349">
        <v>12</v>
      </c>
      <c r="N39" s="311"/>
      <c r="O39" s="351"/>
      <c r="P39" s="351"/>
      <c r="Q39" s="351"/>
      <c r="R39" s="311"/>
      <c r="S39" s="351"/>
      <c r="T39" s="351"/>
      <c r="U39" s="351"/>
      <c r="V39" s="311"/>
      <c r="W39" s="351"/>
      <c r="X39" s="351"/>
      <c r="Y39" s="351"/>
      <c r="Z39" s="349">
        <v>96</v>
      </c>
      <c r="AA39" s="349">
        <v>181</v>
      </c>
      <c r="AB39" s="349">
        <v>277</v>
      </c>
      <c r="AC39" s="349">
        <v>1</v>
      </c>
      <c r="AD39" s="349">
        <v>1</v>
      </c>
      <c r="AE39" s="349">
        <v>2</v>
      </c>
      <c r="AF39" s="349">
        <v>47</v>
      </c>
      <c r="AG39" s="349">
        <v>51</v>
      </c>
      <c r="AH39" s="1220">
        <v>2</v>
      </c>
    </row>
    <row r="40" spans="1:34" ht="16.5" customHeight="1" x14ac:dyDescent="0.25">
      <c r="A40" s="348" t="s">
        <v>132</v>
      </c>
      <c r="B40" s="310" t="s">
        <v>419</v>
      </c>
      <c r="C40" s="310">
        <v>99952571</v>
      </c>
      <c r="D40" s="310">
        <v>1</v>
      </c>
      <c r="E40" s="311">
        <v>18</v>
      </c>
      <c r="F40" s="311">
        <v>9</v>
      </c>
      <c r="G40" s="311">
        <v>85</v>
      </c>
      <c r="H40" s="311">
        <v>86</v>
      </c>
      <c r="I40" s="311">
        <v>171</v>
      </c>
      <c r="J40" s="311">
        <v>2</v>
      </c>
      <c r="K40" s="311">
        <v>19</v>
      </c>
      <c r="L40" s="311">
        <v>14</v>
      </c>
      <c r="M40" s="311">
        <v>33</v>
      </c>
      <c r="N40" s="311">
        <v>2</v>
      </c>
      <c r="O40" s="311">
        <v>26</v>
      </c>
      <c r="P40" s="311">
        <v>22</v>
      </c>
      <c r="Q40" s="311">
        <v>48</v>
      </c>
      <c r="R40" s="311">
        <v>2</v>
      </c>
      <c r="S40" s="311">
        <v>16</v>
      </c>
      <c r="T40" s="311">
        <v>17</v>
      </c>
      <c r="U40" s="311">
        <v>33</v>
      </c>
      <c r="V40" s="311">
        <v>3</v>
      </c>
      <c r="W40" s="311">
        <v>24</v>
      </c>
      <c r="X40" s="311">
        <v>33</v>
      </c>
      <c r="Y40" s="311">
        <v>57</v>
      </c>
      <c r="Z40" s="349">
        <v>22</v>
      </c>
      <c r="AA40" s="349">
        <v>33</v>
      </c>
      <c r="AB40" s="349">
        <v>55</v>
      </c>
      <c r="AC40" s="349">
        <v>1</v>
      </c>
      <c r="AD40" s="349"/>
      <c r="AE40" s="349">
        <v>1</v>
      </c>
      <c r="AF40" s="349">
        <v>16</v>
      </c>
      <c r="AG40" s="349">
        <v>18</v>
      </c>
      <c r="AH40" s="1220">
        <v>7</v>
      </c>
    </row>
    <row r="41" spans="1:34" ht="16.5" customHeight="1" x14ac:dyDescent="0.25">
      <c r="A41" s="348" t="s">
        <v>132</v>
      </c>
      <c r="B41" s="310" t="s">
        <v>421</v>
      </c>
      <c r="C41" s="310">
        <v>99957157</v>
      </c>
      <c r="D41" s="310">
        <v>1</v>
      </c>
      <c r="E41" s="311"/>
      <c r="F41" s="311">
        <v>13</v>
      </c>
      <c r="G41" s="311">
        <v>99</v>
      </c>
      <c r="H41" s="311">
        <v>105</v>
      </c>
      <c r="I41" s="311">
        <v>204</v>
      </c>
      <c r="J41" s="311">
        <v>3</v>
      </c>
      <c r="K41" s="311">
        <v>20</v>
      </c>
      <c r="L41" s="311">
        <v>14</v>
      </c>
      <c r="M41" s="311">
        <v>34</v>
      </c>
      <c r="N41" s="311">
        <v>3</v>
      </c>
      <c r="O41" s="311">
        <v>15</v>
      </c>
      <c r="P41" s="311">
        <v>33</v>
      </c>
      <c r="Q41" s="311">
        <v>48</v>
      </c>
      <c r="R41" s="311">
        <v>3</v>
      </c>
      <c r="S41" s="311">
        <v>26</v>
      </c>
      <c r="T41" s="311">
        <v>20</v>
      </c>
      <c r="U41" s="311">
        <v>46</v>
      </c>
      <c r="V41" s="311">
        <v>4</v>
      </c>
      <c r="W41" s="311">
        <v>38</v>
      </c>
      <c r="X41" s="311">
        <v>38</v>
      </c>
      <c r="Y41" s="311">
        <v>76</v>
      </c>
      <c r="Z41" s="349">
        <v>42</v>
      </c>
      <c r="AA41" s="349">
        <v>27</v>
      </c>
      <c r="AB41" s="349">
        <v>69</v>
      </c>
      <c r="AC41" s="349">
        <v>1</v>
      </c>
      <c r="AD41" s="349"/>
      <c r="AE41" s="349">
        <v>1</v>
      </c>
      <c r="AF41" s="349">
        <v>20</v>
      </c>
      <c r="AG41" s="349">
        <v>22</v>
      </c>
      <c r="AH41" s="1220">
        <v>4</v>
      </c>
    </row>
    <row r="42" spans="1:34" ht="16.5" customHeight="1" x14ac:dyDescent="0.25">
      <c r="A42" s="348" t="s">
        <v>132</v>
      </c>
      <c r="B42" s="310" t="s">
        <v>420</v>
      </c>
      <c r="C42" s="310">
        <v>99952786</v>
      </c>
      <c r="D42" s="310">
        <v>1</v>
      </c>
      <c r="E42" s="311"/>
      <c r="F42" s="311">
        <v>15</v>
      </c>
      <c r="G42" s="311">
        <v>161</v>
      </c>
      <c r="H42" s="311">
        <v>128</v>
      </c>
      <c r="I42" s="311">
        <v>289</v>
      </c>
      <c r="J42" s="311">
        <v>3</v>
      </c>
      <c r="K42" s="311">
        <v>25</v>
      </c>
      <c r="L42" s="311">
        <v>18</v>
      </c>
      <c r="M42" s="311">
        <v>43</v>
      </c>
      <c r="N42" s="311">
        <v>4</v>
      </c>
      <c r="O42" s="311">
        <v>38</v>
      </c>
      <c r="P42" s="311">
        <v>36</v>
      </c>
      <c r="Q42" s="311">
        <v>74</v>
      </c>
      <c r="R42" s="311">
        <v>4</v>
      </c>
      <c r="S42" s="311">
        <v>44</v>
      </c>
      <c r="T42" s="311">
        <v>33</v>
      </c>
      <c r="U42" s="311">
        <v>77</v>
      </c>
      <c r="V42" s="311">
        <v>4</v>
      </c>
      <c r="W42" s="311">
        <v>54</v>
      </c>
      <c r="X42" s="311">
        <v>41</v>
      </c>
      <c r="Y42" s="311">
        <v>95</v>
      </c>
      <c r="Z42" s="349">
        <v>46</v>
      </c>
      <c r="AA42" s="349">
        <v>35</v>
      </c>
      <c r="AB42" s="349">
        <v>81</v>
      </c>
      <c r="AC42" s="349">
        <v>1</v>
      </c>
      <c r="AD42" s="349"/>
      <c r="AE42" s="349"/>
      <c r="AF42" s="349">
        <v>31</v>
      </c>
      <c r="AG42" s="349">
        <v>14</v>
      </c>
      <c r="AH42" s="1220"/>
    </row>
    <row r="43" spans="1:34" ht="16.5" customHeight="1" x14ac:dyDescent="0.25">
      <c r="A43" s="348" t="s">
        <v>132</v>
      </c>
      <c r="B43" s="310" t="s">
        <v>422</v>
      </c>
      <c r="C43" s="310">
        <v>99974310</v>
      </c>
      <c r="D43" s="310">
        <v>1</v>
      </c>
      <c r="E43" s="311">
        <v>12</v>
      </c>
      <c r="F43" s="311">
        <v>5</v>
      </c>
      <c r="G43" s="311">
        <v>49</v>
      </c>
      <c r="H43" s="311">
        <v>42</v>
      </c>
      <c r="I43" s="311">
        <v>91</v>
      </c>
      <c r="J43" s="311">
        <v>2</v>
      </c>
      <c r="K43" s="311">
        <v>17</v>
      </c>
      <c r="L43" s="311">
        <v>15</v>
      </c>
      <c r="M43" s="311">
        <v>32</v>
      </c>
      <c r="N43" s="311">
        <v>1</v>
      </c>
      <c r="O43" s="311">
        <v>12</v>
      </c>
      <c r="P43" s="311">
        <v>7</v>
      </c>
      <c r="Q43" s="311">
        <v>19</v>
      </c>
      <c r="R43" s="311">
        <v>1</v>
      </c>
      <c r="S43" s="311">
        <v>10</v>
      </c>
      <c r="T43" s="311">
        <v>11</v>
      </c>
      <c r="U43" s="311">
        <v>21</v>
      </c>
      <c r="V43" s="311">
        <v>1</v>
      </c>
      <c r="W43" s="311">
        <v>10</v>
      </c>
      <c r="X43" s="311">
        <v>9</v>
      </c>
      <c r="Y43" s="311">
        <v>19</v>
      </c>
      <c r="Z43" s="349"/>
      <c r="AA43" s="349"/>
      <c r="AB43" s="349"/>
      <c r="AC43" s="349">
        <v>1</v>
      </c>
      <c r="AD43" s="349"/>
      <c r="AE43" s="349">
        <v>1</v>
      </c>
      <c r="AF43" s="349">
        <v>24</v>
      </c>
      <c r="AG43" s="349">
        <v>26</v>
      </c>
      <c r="AH43" s="1220">
        <v>2</v>
      </c>
    </row>
    <row r="44" spans="1:34" s="332" customFormat="1" ht="16.5" customHeight="1" x14ac:dyDescent="0.25">
      <c r="A44" s="1344" t="s">
        <v>463</v>
      </c>
      <c r="B44" s="1337"/>
      <c r="C44" s="1337"/>
      <c r="D44" s="329">
        <f>SUM(D3:D43)</f>
        <v>41</v>
      </c>
      <c r="E44" s="356">
        <f t="shared" ref="E44:AH44" si="0">SUM(E3:E43)</f>
        <v>604</v>
      </c>
      <c r="F44" s="356">
        <f t="shared" si="0"/>
        <v>586</v>
      </c>
      <c r="G44" s="356">
        <f t="shared" si="0"/>
        <v>8106</v>
      </c>
      <c r="H44" s="356">
        <f t="shared" si="0"/>
        <v>7584</v>
      </c>
      <c r="I44" s="356">
        <f>SUM(I3:I43)</f>
        <v>15690</v>
      </c>
      <c r="J44" s="356">
        <f t="shared" si="0"/>
        <v>139</v>
      </c>
      <c r="K44" s="356">
        <f t="shared" si="0"/>
        <v>1889</v>
      </c>
      <c r="L44" s="356">
        <f t="shared" si="0"/>
        <v>1814</v>
      </c>
      <c r="M44" s="356">
        <f t="shared" si="0"/>
        <v>3703</v>
      </c>
      <c r="N44" s="356">
        <f t="shared" si="0"/>
        <v>168</v>
      </c>
      <c r="O44" s="356">
        <f t="shared" si="0"/>
        <v>2600</v>
      </c>
      <c r="P44" s="356">
        <f t="shared" si="0"/>
        <v>2395</v>
      </c>
      <c r="Q44" s="356">
        <f t="shared" si="0"/>
        <v>4995</v>
      </c>
      <c r="R44" s="356">
        <f t="shared" si="0"/>
        <v>130</v>
      </c>
      <c r="S44" s="356">
        <f t="shared" si="0"/>
        <v>1808</v>
      </c>
      <c r="T44" s="356">
        <f t="shared" si="0"/>
        <v>1766</v>
      </c>
      <c r="U44" s="356">
        <f t="shared" si="0"/>
        <v>3574</v>
      </c>
      <c r="V44" s="356">
        <f t="shared" si="0"/>
        <v>130</v>
      </c>
      <c r="W44" s="356">
        <f t="shared" si="0"/>
        <v>1809</v>
      </c>
      <c r="X44" s="356">
        <f t="shared" si="0"/>
        <v>1609</v>
      </c>
      <c r="Y44" s="356">
        <f t="shared" si="0"/>
        <v>3418</v>
      </c>
      <c r="Z44" s="356">
        <f t="shared" si="0"/>
        <v>1776</v>
      </c>
      <c r="AA44" s="356">
        <f t="shared" si="0"/>
        <v>1768</v>
      </c>
      <c r="AB44" s="356">
        <f t="shared" si="0"/>
        <v>3544</v>
      </c>
      <c r="AC44" s="356">
        <f t="shared" si="0"/>
        <v>27</v>
      </c>
      <c r="AD44" s="356">
        <f t="shared" si="0"/>
        <v>2</v>
      </c>
      <c r="AE44" s="356">
        <f t="shared" si="0"/>
        <v>44</v>
      </c>
      <c r="AF44" s="356">
        <f t="shared" si="0"/>
        <v>1034</v>
      </c>
      <c r="AG44" s="356">
        <f t="shared" si="0"/>
        <v>1089</v>
      </c>
      <c r="AH44" s="1221">
        <f t="shared" si="0"/>
        <v>73</v>
      </c>
    </row>
    <row r="45" spans="1:34" ht="16.5" customHeight="1" x14ac:dyDescent="0.25">
      <c r="A45" s="352" t="s">
        <v>132</v>
      </c>
      <c r="B45" s="353" t="s">
        <v>301</v>
      </c>
      <c r="C45" s="353">
        <v>707234</v>
      </c>
      <c r="D45" s="353">
        <v>1</v>
      </c>
      <c r="E45" s="354">
        <v>8</v>
      </c>
      <c r="F45" s="354">
        <v>4</v>
      </c>
      <c r="G45" s="354">
        <v>46</v>
      </c>
      <c r="H45" s="354">
        <v>51</v>
      </c>
      <c r="I45" s="354">
        <v>97</v>
      </c>
      <c r="J45" s="354">
        <v>1</v>
      </c>
      <c r="K45" s="354">
        <v>12</v>
      </c>
      <c r="L45" s="354">
        <v>10</v>
      </c>
      <c r="M45" s="354">
        <v>22</v>
      </c>
      <c r="N45" s="354">
        <v>1</v>
      </c>
      <c r="O45" s="354">
        <v>11</v>
      </c>
      <c r="P45" s="354">
        <v>19</v>
      </c>
      <c r="Q45" s="354">
        <v>30</v>
      </c>
      <c r="R45" s="354">
        <v>1</v>
      </c>
      <c r="S45" s="354">
        <v>14</v>
      </c>
      <c r="T45" s="354">
        <v>6</v>
      </c>
      <c r="U45" s="354">
        <v>20</v>
      </c>
      <c r="V45" s="354">
        <v>1</v>
      </c>
      <c r="W45" s="354">
        <v>9</v>
      </c>
      <c r="X45" s="354">
        <v>16</v>
      </c>
      <c r="Y45" s="354">
        <v>25</v>
      </c>
      <c r="Z45" s="355">
        <v>2</v>
      </c>
      <c r="AA45" s="355">
        <v>14</v>
      </c>
      <c r="AB45" s="355">
        <v>16</v>
      </c>
      <c r="AC45" s="355">
        <v>1</v>
      </c>
      <c r="AD45" s="355"/>
      <c r="AE45" s="355"/>
      <c r="AF45" s="355">
        <v>11</v>
      </c>
      <c r="AG45" s="355">
        <v>12</v>
      </c>
      <c r="AH45" s="1222"/>
    </row>
    <row r="46" spans="1:34" ht="16.5" customHeight="1" x14ac:dyDescent="0.25">
      <c r="A46" s="352" t="s">
        <v>132</v>
      </c>
      <c r="B46" s="353" t="s">
        <v>334</v>
      </c>
      <c r="C46" s="353">
        <v>709648</v>
      </c>
      <c r="D46" s="353">
        <v>1</v>
      </c>
      <c r="E46" s="354">
        <v>10</v>
      </c>
      <c r="F46" s="354">
        <v>4</v>
      </c>
      <c r="G46" s="354">
        <v>61</v>
      </c>
      <c r="H46" s="354">
        <v>48</v>
      </c>
      <c r="I46" s="354">
        <v>109</v>
      </c>
      <c r="J46" s="354">
        <v>1</v>
      </c>
      <c r="K46" s="354">
        <v>12</v>
      </c>
      <c r="L46" s="354">
        <v>13</v>
      </c>
      <c r="M46" s="354">
        <v>25</v>
      </c>
      <c r="N46" s="354">
        <v>1</v>
      </c>
      <c r="O46" s="354">
        <v>19</v>
      </c>
      <c r="P46" s="354">
        <v>14</v>
      </c>
      <c r="Q46" s="354">
        <v>33</v>
      </c>
      <c r="R46" s="354">
        <v>1</v>
      </c>
      <c r="S46" s="354">
        <v>16</v>
      </c>
      <c r="T46" s="354">
        <v>12</v>
      </c>
      <c r="U46" s="354">
        <v>28</v>
      </c>
      <c r="V46" s="354">
        <v>1</v>
      </c>
      <c r="W46" s="354">
        <v>14</v>
      </c>
      <c r="X46" s="354">
        <v>9</v>
      </c>
      <c r="Y46" s="354">
        <v>23</v>
      </c>
      <c r="Z46" s="355">
        <v>14</v>
      </c>
      <c r="AA46" s="355">
        <v>9</v>
      </c>
      <c r="AB46" s="355">
        <v>23</v>
      </c>
      <c r="AC46" s="355">
        <v>1</v>
      </c>
      <c r="AD46" s="355"/>
      <c r="AE46" s="355"/>
      <c r="AF46" s="355">
        <v>3</v>
      </c>
      <c r="AG46" s="355">
        <v>4</v>
      </c>
      <c r="AH46" s="1222"/>
    </row>
    <row r="47" spans="1:34" ht="16.5" customHeight="1" x14ac:dyDescent="0.25">
      <c r="A47" s="352" t="s">
        <v>132</v>
      </c>
      <c r="B47" s="353" t="s">
        <v>332</v>
      </c>
      <c r="C47" s="353">
        <v>709585</v>
      </c>
      <c r="D47" s="353">
        <v>1</v>
      </c>
      <c r="E47" s="354">
        <v>6</v>
      </c>
      <c r="F47" s="354">
        <v>4</v>
      </c>
      <c r="G47" s="354">
        <v>40</v>
      </c>
      <c r="H47" s="354">
        <v>46</v>
      </c>
      <c r="I47" s="354">
        <v>86</v>
      </c>
      <c r="J47" s="354">
        <v>1</v>
      </c>
      <c r="K47" s="354">
        <v>11</v>
      </c>
      <c r="L47" s="354">
        <v>8</v>
      </c>
      <c r="M47" s="354">
        <v>19</v>
      </c>
      <c r="N47" s="354">
        <v>1</v>
      </c>
      <c r="O47" s="354">
        <v>16</v>
      </c>
      <c r="P47" s="354">
        <v>23</v>
      </c>
      <c r="Q47" s="354">
        <v>39</v>
      </c>
      <c r="R47" s="354">
        <v>1</v>
      </c>
      <c r="S47" s="354">
        <v>7</v>
      </c>
      <c r="T47" s="354">
        <v>8</v>
      </c>
      <c r="U47" s="354">
        <v>15</v>
      </c>
      <c r="V47" s="354">
        <v>1</v>
      </c>
      <c r="W47" s="354">
        <v>6</v>
      </c>
      <c r="X47" s="354">
        <v>7</v>
      </c>
      <c r="Y47" s="354">
        <v>13</v>
      </c>
      <c r="Z47" s="355">
        <v>9</v>
      </c>
      <c r="AA47" s="355">
        <v>9</v>
      </c>
      <c r="AB47" s="355">
        <v>18</v>
      </c>
      <c r="AC47" s="355">
        <v>1</v>
      </c>
      <c r="AD47" s="355"/>
      <c r="AE47" s="355">
        <v>1</v>
      </c>
      <c r="AF47" s="355">
        <v>6</v>
      </c>
      <c r="AG47" s="355">
        <v>8</v>
      </c>
      <c r="AH47" s="1222"/>
    </row>
    <row r="48" spans="1:34" ht="16.5" customHeight="1" x14ac:dyDescent="0.25">
      <c r="A48" s="352" t="s">
        <v>132</v>
      </c>
      <c r="B48" s="353" t="s">
        <v>305</v>
      </c>
      <c r="C48" s="353">
        <v>707330</v>
      </c>
      <c r="D48" s="353">
        <v>1</v>
      </c>
      <c r="E48" s="354">
        <v>8</v>
      </c>
      <c r="F48" s="354">
        <v>4</v>
      </c>
      <c r="G48" s="354">
        <v>21</v>
      </c>
      <c r="H48" s="354">
        <v>25</v>
      </c>
      <c r="I48" s="354">
        <v>46</v>
      </c>
      <c r="J48" s="354">
        <v>1</v>
      </c>
      <c r="K48" s="354">
        <v>4</v>
      </c>
      <c r="L48" s="354">
        <v>4</v>
      </c>
      <c r="M48" s="354">
        <v>8</v>
      </c>
      <c r="N48" s="354">
        <v>1</v>
      </c>
      <c r="O48" s="354">
        <v>8</v>
      </c>
      <c r="P48" s="354">
        <v>7</v>
      </c>
      <c r="Q48" s="354">
        <v>15</v>
      </c>
      <c r="R48" s="354">
        <v>1</v>
      </c>
      <c r="S48" s="354">
        <v>4</v>
      </c>
      <c r="T48" s="354">
        <v>9</v>
      </c>
      <c r="U48" s="354">
        <v>13</v>
      </c>
      <c r="V48" s="354">
        <v>1</v>
      </c>
      <c r="W48" s="354">
        <v>5</v>
      </c>
      <c r="X48" s="354">
        <v>5</v>
      </c>
      <c r="Y48" s="354">
        <v>10</v>
      </c>
      <c r="Z48" s="355">
        <v>3</v>
      </c>
      <c r="AA48" s="355">
        <v>7</v>
      </c>
      <c r="AB48" s="355">
        <v>10</v>
      </c>
      <c r="AC48" s="355">
        <v>1</v>
      </c>
      <c r="AD48" s="355"/>
      <c r="AE48" s="355">
        <v>1</v>
      </c>
      <c r="AF48" s="355">
        <v>5</v>
      </c>
      <c r="AG48" s="355">
        <v>7</v>
      </c>
      <c r="AH48" s="1222">
        <v>1</v>
      </c>
    </row>
    <row r="49" spans="1:34" ht="16.5" customHeight="1" x14ac:dyDescent="0.25">
      <c r="A49" s="352" t="s">
        <v>132</v>
      </c>
      <c r="B49" s="353" t="s">
        <v>299</v>
      </c>
      <c r="C49" s="353">
        <v>707197</v>
      </c>
      <c r="D49" s="353">
        <v>1</v>
      </c>
      <c r="E49" s="354">
        <v>10</v>
      </c>
      <c r="F49" s="354">
        <v>4</v>
      </c>
      <c r="G49" s="354">
        <v>39</v>
      </c>
      <c r="H49" s="354">
        <v>46</v>
      </c>
      <c r="I49" s="354">
        <v>85</v>
      </c>
      <c r="J49" s="354">
        <v>1</v>
      </c>
      <c r="K49" s="354">
        <v>10</v>
      </c>
      <c r="L49" s="354">
        <v>8</v>
      </c>
      <c r="M49" s="354">
        <v>18</v>
      </c>
      <c r="N49" s="354">
        <v>1</v>
      </c>
      <c r="O49" s="354">
        <v>18</v>
      </c>
      <c r="P49" s="354">
        <v>20</v>
      </c>
      <c r="Q49" s="354">
        <v>38</v>
      </c>
      <c r="R49" s="354">
        <v>1</v>
      </c>
      <c r="S49" s="354">
        <v>4</v>
      </c>
      <c r="T49" s="354">
        <v>11</v>
      </c>
      <c r="U49" s="354">
        <v>15</v>
      </c>
      <c r="V49" s="354">
        <v>1</v>
      </c>
      <c r="W49" s="354">
        <v>7</v>
      </c>
      <c r="X49" s="354">
        <v>7</v>
      </c>
      <c r="Y49" s="354">
        <v>14</v>
      </c>
      <c r="Z49" s="355">
        <v>10</v>
      </c>
      <c r="AA49" s="355">
        <v>11</v>
      </c>
      <c r="AB49" s="355">
        <v>21</v>
      </c>
      <c r="AC49" s="355"/>
      <c r="AD49" s="355"/>
      <c r="AE49" s="355">
        <v>1</v>
      </c>
      <c r="AF49" s="355">
        <v>6</v>
      </c>
      <c r="AG49" s="355">
        <v>7</v>
      </c>
      <c r="AH49" s="1222">
        <v>1</v>
      </c>
    </row>
    <row r="50" spans="1:34" ht="16.5" customHeight="1" x14ac:dyDescent="0.25">
      <c r="A50" s="352" t="s">
        <v>132</v>
      </c>
      <c r="B50" s="353" t="s">
        <v>331</v>
      </c>
      <c r="C50" s="353">
        <v>709568</v>
      </c>
      <c r="D50" s="353">
        <v>1</v>
      </c>
      <c r="E50" s="354">
        <v>9</v>
      </c>
      <c r="F50" s="354">
        <v>4</v>
      </c>
      <c r="G50" s="354">
        <v>53</v>
      </c>
      <c r="H50" s="354">
        <v>38</v>
      </c>
      <c r="I50" s="354">
        <v>91</v>
      </c>
      <c r="J50" s="354">
        <v>1</v>
      </c>
      <c r="K50" s="354">
        <v>14</v>
      </c>
      <c r="L50" s="354">
        <v>7</v>
      </c>
      <c r="M50" s="354">
        <v>21</v>
      </c>
      <c r="N50" s="354">
        <v>1</v>
      </c>
      <c r="O50" s="354">
        <v>16</v>
      </c>
      <c r="P50" s="354">
        <v>17</v>
      </c>
      <c r="Q50" s="354">
        <v>33</v>
      </c>
      <c r="R50" s="354">
        <v>1</v>
      </c>
      <c r="S50" s="354">
        <v>12</v>
      </c>
      <c r="T50" s="354">
        <v>4</v>
      </c>
      <c r="U50" s="354">
        <v>16</v>
      </c>
      <c r="V50" s="354">
        <v>1</v>
      </c>
      <c r="W50" s="354">
        <v>11</v>
      </c>
      <c r="X50" s="354">
        <v>10</v>
      </c>
      <c r="Y50" s="354">
        <v>21</v>
      </c>
      <c r="Z50" s="355">
        <v>10</v>
      </c>
      <c r="AA50" s="355">
        <v>13</v>
      </c>
      <c r="AB50" s="355">
        <v>23</v>
      </c>
      <c r="AC50" s="355">
        <v>1</v>
      </c>
      <c r="AD50" s="355"/>
      <c r="AE50" s="355">
        <v>1</v>
      </c>
      <c r="AF50" s="355">
        <v>7</v>
      </c>
      <c r="AG50" s="355">
        <v>9</v>
      </c>
      <c r="AH50" s="1222"/>
    </row>
    <row r="51" spans="1:34" ht="16.5" customHeight="1" x14ac:dyDescent="0.25">
      <c r="A51" s="352" t="s">
        <v>132</v>
      </c>
      <c r="B51" s="353" t="s">
        <v>292</v>
      </c>
      <c r="C51" s="353">
        <v>704868</v>
      </c>
      <c r="D51" s="353">
        <v>1</v>
      </c>
      <c r="E51" s="354">
        <v>10</v>
      </c>
      <c r="F51" s="354">
        <v>6</v>
      </c>
      <c r="G51" s="354">
        <v>75</v>
      </c>
      <c r="H51" s="354">
        <v>70</v>
      </c>
      <c r="I51" s="354">
        <v>145</v>
      </c>
      <c r="J51" s="354">
        <v>1</v>
      </c>
      <c r="K51" s="354">
        <v>19</v>
      </c>
      <c r="L51" s="354">
        <v>8</v>
      </c>
      <c r="M51" s="354">
        <v>27</v>
      </c>
      <c r="N51" s="354">
        <v>1</v>
      </c>
      <c r="O51" s="354">
        <v>12</v>
      </c>
      <c r="P51" s="354">
        <v>17</v>
      </c>
      <c r="Q51" s="354">
        <v>29</v>
      </c>
      <c r="R51" s="354">
        <v>2</v>
      </c>
      <c r="S51" s="354">
        <v>18</v>
      </c>
      <c r="T51" s="354">
        <v>18</v>
      </c>
      <c r="U51" s="354">
        <v>36</v>
      </c>
      <c r="V51" s="354">
        <v>2</v>
      </c>
      <c r="W51" s="354">
        <v>26</v>
      </c>
      <c r="X51" s="354">
        <v>27</v>
      </c>
      <c r="Y51" s="354">
        <v>53</v>
      </c>
      <c r="Z51" s="355">
        <v>29</v>
      </c>
      <c r="AA51" s="355">
        <v>30</v>
      </c>
      <c r="AB51" s="355">
        <v>59</v>
      </c>
      <c r="AC51" s="355">
        <v>1</v>
      </c>
      <c r="AD51" s="355"/>
      <c r="AE51" s="355"/>
      <c r="AF51" s="355">
        <v>14</v>
      </c>
      <c r="AG51" s="355">
        <v>15</v>
      </c>
      <c r="AH51" s="1222"/>
    </row>
    <row r="52" spans="1:34" ht="16.5" customHeight="1" x14ac:dyDescent="0.25">
      <c r="A52" s="352" t="s">
        <v>132</v>
      </c>
      <c r="B52" s="353" t="s">
        <v>308</v>
      </c>
      <c r="C52" s="353">
        <v>707444</v>
      </c>
      <c r="D52" s="353">
        <v>1</v>
      </c>
      <c r="E52" s="354">
        <v>4</v>
      </c>
      <c r="F52" s="354">
        <v>4</v>
      </c>
      <c r="G52" s="354">
        <v>33</v>
      </c>
      <c r="H52" s="354">
        <v>16</v>
      </c>
      <c r="I52" s="354">
        <v>49</v>
      </c>
      <c r="J52" s="354">
        <v>1</v>
      </c>
      <c r="K52" s="354">
        <v>7</v>
      </c>
      <c r="L52" s="354">
        <v>7</v>
      </c>
      <c r="M52" s="354">
        <v>14</v>
      </c>
      <c r="N52" s="354">
        <v>1</v>
      </c>
      <c r="O52" s="354">
        <v>11</v>
      </c>
      <c r="P52" s="354">
        <v>3</v>
      </c>
      <c r="Q52" s="354">
        <v>14</v>
      </c>
      <c r="R52" s="354">
        <v>1</v>
      </c>
      <c r="S52" s="354">
        <v>8</v>
      </c>
      <c r="T52" s="354">
        <v>2</v>
      </c>
      <c r="U52" s="354">
        <v>10</v>
      </c>
      <c r="V52" s="354">
        <v>1</v>
      </c>
      <c r="W52" s="354">
        <v>7</v>
      </c>
      <c r="X52" s="354">
        <v>4</v>
      </c>
      <c r="Y52" s="354">
        <v>11</v>
      </c>
      <c r="Z52" s="355">
        <v>9</v>
      </c>
      <c r="AA52" s="355">
        <v>4</v>
      </c>
      <c r="AB52" s="355">
        <v>13</v>
      </c>
      <c r="AC52" s="355">
        <v>1</v>
      </c>
      <c r="AD52" s="355"/>
      <c r="AE52" s="355">
        <v>1</v>
      </c>
      <c r="AF52" s="355">
        <v>4</v>
      </c>
      <c r="AG52" s="355">
        <v>6</v>
      </c>
      <c r="AH52" s="1222"/>
    </row>
    <row r="53" spans="1:34" ht="16.5" customHeight="1" x14ac:dyDescent="0.25">
      <c r="A53" s="352" t="s">
        <v>132</v>
      </c>
      <c r="B53" s="353" t="s">
        <v>307</v>
      </c>
      <c r="C53" s="353">
        <v>707426</v>
      </c>
      <c r="D53" s="353">
        <v>1</v>
      </c>
      <c r="E53" s="354">
        <v>8</v>
      </c>
      <c r="F53" s="354">
        <v>8</v>
      </c>
      <c r="G53" s="354">
        <v>82</v>
      </c>
      <c r="H53" s="354">
        <v>75</v>
      </c>
      <c r="I53" s="354">
        <v>157</v>
      </c>
      <c r="J53" s="354">
        <v>2</v>
      </c>
      <c r="K53" s="354">
        <v>24</v>
      </c>
      <c r="L53" s="354">
        <v>19</v>
      </c>
      <c r="M53" s="354">
        <v>43</v>
      </c>
      <c r="N53" s="354">
        <v>2</v>
      </c>
      <c r="O53" s="354">
        <v>19</v>
      </c>
      <c r="P53" s="354">
        <v>31</v>
      </c>
      <c r="Q53" s="354">
        <v>50</v>
      </c>
      <c r="R53" s="354">
        <v>2</v>
      </c>
      <c r="S53" s="354">
        <v>21</v>
      </c>
      <c r="T53" s="354">
        <v>12</v>
      </c>
      <c r="U53" s="354">
        <v>33</v>
      </c>
      <c r="V53" s="354">
        <v>2</v>
      </c>
      <c r="W53" s="354">
        <v>18</v>
      </c>
      <c r="X53" s="354">
        <v>13</v>
      </c>
      <c r="Y53" s="354">
        <v>31</v>
      </c>
      <c r="Z53" s="355">
        <v>18</v>
      </c>
      <c r="AA53" s="355">
        <v>16</v>
      </c>
      <c r="AB53" s="355">
        <v>34</v>
      </c>
      <c r="AC53" s="355">
        <v>1</v>
      </c>
      <c r="AD53" s="355"/>
      <c r="AE53" s="355">
        <v>1</v>
      </c>
      <c r="AF53" s="355">
        <v>9</v>
      </c>
      <c r="AG53" s="355">
        <v>11</v>
      </c>
      <c r="AH53" s="1222"/>
    </row>
    <row r="54" spans="1:34" ht="16.5" customHeight="1" x14ac:dyDescent="0.25">
      <c r="A54" s="352" t="s">
        <v>132</v>
      </c>
      <c r="B54" s="353" t="s">
        <v>298</v>
      </c>
      <c r="C54" s="353">
        <v>707106</v>
      </c>
      <c r="D54" s="353">
        <v>1</v>
      </c>
      <c r="E54" s="354">
        <v>11</v>
      </c>
      <c r="F54" s="354">
        <v>5</v>
      </c>
      <c r="G54" s="354">
        <v>51</v>
      </c>
      <c r="H54" s="354">
        <v>49</v>
      </c>
      <c r="I54" s="354">
        <v>100</v>
      </c>
      <c r="J54" s="354">
        <v>1</v>
      </c>
      <c r="K54" s="354">
        <v>10</v>
      </c>
      <c r="L54" s="354">
        <v>12</v>
      </c>
      <c r="M54" s="354">
        <v>22</v>
      </c>
      <c r="N54" s="354">
        <v>2</v>
      </c>
      <c r="O54" s="354">
        <v>22</v>
      </c>
      <c r="P54" s="354">
        <v>20</v>
      </c>
      <c r="Q54" s="354">
        <v>42</v>
      </c>
      <c r="R54" s="354">
        <v>1</v>
      </c>
      <c r="S54" s="354">
        <v>7</v>
      </c>
      <c r="T54" s="354">
        <v>12</v>
      </c>
      <c r="U54" s="354">
        <v>19</v>
      </c>
      <c r="V54" s="354">
        <v>1</v>
      </c>
      <c r="W54" s="354">
        <v>12</v>
      </c>
      <c r="X54" s="354">
        <v>5</v>
      </c>
      <c r="Y54" s="354">
        <v>17</v>
      </c>
      <c r="Z54" s="355">
        <v>15</v>
      </c>
      <c r="AA54" s="355">
        <v>10</v>
      </c>
      <c r="AB54" s="355">
        <v>25</v>
      </c>
      <c r="AC54" s="355">
        <v>1</v>
      </c>
      <c r="AD54" s="355"/>
      <c r="AE54" s="355">
        <v>1</v>
      </c>
      <c r="AF54" s="355">
        <v>9</v>
      </c>
      <c r="AG54" s="355">
        <v>11</v>
      </c>
      <c r="AH54" s="1222">
        <v>1</v>
      </c>
    </row>
    <row r="55" spans="1:34" ht="16.5" customHeight="1" x14ac:dyDescent="0.25">
      <c r="A55" s="352" t="s">
        <v>132</v>
      </c>
      <c r="B55" s="353" t="s">
        <v>309</v>
      </c>
      <c r="C55" s="353">
        <v>707468</v>
      </c>
      <c r="D55" s="353">
        <v>1</v>
      </c>
      <c r="E55" s="354">
        <v>4</v>
      </c>
      <c r="F55" s="354">
        <v>4</v>
      </c>
      <c r="G55" s="354">
        <v>27</v>
      </c>
      <c r="H55" s="354">
        <v>42</v>
      </c>
      <c r="I55" s="354">
        <v>69</v>
      </c>
      <c r="J55" s="354">
        <v>1</v>
      </c>
      <c r="K55" s="354">
        <v>6</v>
      </c>
      <c r="L55" s="354">
        <v>6</v>
      </c>
      <c r="M55" s="354">
        <v>12</v>
      </c>
      <c r="N55" s="354">
        <v>1</v>
      </c>
      <c r="O55" s="354">
        <v>10</v>
      </c>
      <c r="P55" s="354">
        <v>17</v>
      </c>
      <c r="Q55" s="354">
        <v>27</v>
      </c>
      <c r="R55" s="354">
        <v>1</v>
      </c>
      <c r="S55" s="354">
        <v>9</v>
      </c>
      <c r="T55" s="354">
        <v>9</v>
      </c>
      <c r="U55" s="354">
        <v>18</v>
      </c>
      <c r="V55" s="354">
        <v>1</v>
      </c>
      <c r="W55" s="354">
        <v>2</v>
      </c>
      <c r="X55" s="354">
        <v>10</v>
      </c>
      <c r="Y55" s="354">
        <v>12</v>
      </c>
      <c r="Z55" s="355">
        <v>6</v>
      </c>
      <c r="AA55" s="355">
        <v>12</v>
      </c>
      <c r="AB55" s="355">
        <v>18</v>
      </c>
      <c r="AC55" s="355">
        <v>1</v>
      </c>
      <c r="AD55" s="355"/>
      <c r="AE55" s="355"/>
      <c r="AF55" s="355">
        <v>6</v>
      </c>
      <c r="AG55" s="355">
        <v>7</v>
      </c>
      <c r="AH55" s="1222"/>
    </row>
    <row r="56" spans="1:34" ht="16.5" customHeight="1" x14ac:dyDescent="0.25">
      <c r="A56" s="352" t="s">
        <v>132</v>
      </c>
      <c r="B56" s="353" t="s">
        <v>304</v>
      </c>
      <c r="C56" s="353">
        <v>707305</v>
      </c>
      <c r="D56" s="353">
        <v>1</v>
      </c>
      <c r="E56" s="354">
        <v>5</v>
      </c>
      <c r="F56" s="354">
        <v>5</v>
      </c>
      <c r="G56" s="354">
        <v>58</v>
      </c>
      <c r="H56" s="354">
        <v>59</v>
      </c>
      <c r="I56" s="354">
        <v>117</v>
      </c>
      <c r="J56" s="354">
        <v>1</v>
      </c>
      <c r="K56" s="354">
        <v>14</v>
      </c>
      <c r="L56" s="354">
        <v>6</v>
      </c>
      <c r="M56" s="354">
        <v>20</v>
      </c>
      <c r="N56" s="354">
        <v>2</v>
      </c>
      <c r="O56" s="354">
        <v>21</v>
      </c>
      <c r="P56" s="354">
        <v>27</v>
      </c>
      <c r="Q56" s="354">
        <v>48</v>
      </c>
      <c r="R56" s="354">
        <v>1</v>
      </c>
      <c r="S56" s="354">
        <v>9</v>
      </c>
      <c r="T56" s="354">
        <v>11</v>
      </c>
      <c r="U56" s="354">
        <v>20</v>
      </c>
      <c r="V56" s="354">
        <v>1</v>
      </c>
      <c r="W56" s="354">
        <v>14</v>
      </c>
      <c r="X56" s="354">
        <v>15</v>
      </c>
      <c r="Y56" s="354">
        <v>29</v>
      </c>
      <c r="Z56" s="355">
        <v>11</v>
      </c>
      <c r="AA56" s="355">
        <v>13</v>
      </c>
      <c r="AB56" s="355">
        <v>24</v>
      </c>
      <c r="AC56" s="355">
        <v>1</v>
      </c>
      <c r="AD56" s="355"/>
      <c r="AE56" s="355">
        <v>1</v>
      </c>
      <c r="AF56" s="355">
        <v>7</v>
      </c>
      <c r="AG56" s="355">
        <v>9</v>
      </c>
      <c r="AH56" s="1222">
        <v>1</v>
      </c>
    </row>
    <row r="57" spans="1:34" ht="16.5" customHeight="1" x14ac:dyDescent="0.25">
      <c r="A57" s="352" t="s">
        <v>132</v>
      </c>
      <c r="B57" s="353" t="s">
        <v>342</v>
      </c>
      <c r="C57" s="353">
        <v>709703</v>
      </c>
      <c r="D57" s="353">
        <v>1</v>
      </c>
      <c r="E57" s="354">
        <v>4</v>
      </c>
      <c r="F57" s="354">
        <v>4</v>
      </c>
      <c r="G57" s="354">
        <v>49</v>
      </c>
      <c r="H57" s="354">
        <v>36</v>
      </c>
      <c r="I57" s="354">
        <v>85</v>
      </c>
      <c r="J57" s="354">
        <v>1</v>
      </c>
      <c r="K57" s="354">
        <v>7</v>
      </c>
      <c r="L57" s="354">
        <v>8</v>
      </c>
      <c r="M57" s="354">
        <v>15</v>
      </c>
      <c r="N57" s="354">
        <v>1</v>
      </c>
      <c r="O57" s="354">
        <v>19</v>
      </c>
      <c r="P57" s="354">
        <v>13</v>
      </c>
      <c r="Q57" s="354">
        <v>32</v>
      </c>
      <c r="R57" s="354">
        <v>1</v>
      </c>
      <c r="S57" s="354">
        <v>11</v>
      </c>
      <c r="T57" s="354">
        <v>8</v>
      </c>
      <c r="U57" s="354">
        <v>19</v>
      </c>
      <c r="V57" s="354">
        <v>1</v>
      </c>
      <c r="W57" s="354">
        <v>12</v>
      </c>
      <c r="X57" s="354">
        <v>7</v>
      </c>
      <c r="Y57" s="354">
        <v>19</v>
      </c>
      <c r="Z57" s="355">
        <v>12</v>
      </c>
      <c r="AA57" s="355">
        <v>12</v>
      </c>
      <c r="AB57" s="355">
        <v>24</v>
      </c>
      <c r="AC57" s="355"/>
      <c r="AD57" s="355"/>
      <c r="AE57" s="355">
        <v>1</v>
      </c>
      <c r="AF57" s="355">
        <v>7</v>
      </c>
      <c r="AG57" s="355">
        <v>8</v>
      </c>
      <c r="AH57" s="1222"/>
    </row>
    <row r="58" spans="1:34" ht="16.5" customHeight="1" x14ac:dyDescent="0.25">
      <c r="A58" s="352" t="s">
        <v>132</v>
      </c>
      <c r="B58" s="353" t="s">
        <v>333</v>
      </c>
      <c r="C58" s="353">
        <v>709639</v>
      </c>
      <c r="D58" s="353">
        <v>1</v>
      </c>
      <c r="E58" s="354"/>
      <c r="F58" s="354">
        <v>5</v>
      </c>
      <c r="G58" s="354">
        <v>61</v>
      </c>
      <c r="H58" s="354">
        <v>53</v>
      </c>
      <c r="I58" s="354">
        <v>114</v>
      </c>
      <c r="J58" s="354">
        <v>1</v>
      </c>
      <c r="K58" s="354">
        <v>14</v>
      </c>
      <c r="L58" s="354">
        <v>9</v>
      </c>
      <c r="M58" s="354">
        <v>23</v>
      </c>
      <c r="N58" s="354">
        <v>2</v>
      </c>
      <c r="O58" s="354">
        <v>25</v>
      </c>
      <c r="P58" s="354">
        <v>16</v>
      </c>
      <c r="Q58" s="354">
        <v>41</v>
      </c>
      <c r="R58" s="354">
        <v>1</v>
      </c>
      <c r="S58" s="354">
        <v>15</v>
      </c>
      <c r="T58" s="354">
        <v>18</v>
      </c>
      <c r="U58" s="354">
        <v>33</v>
      </c>
      <c r="V58" s="354">
        <v>1</v>
      </c>
      <c r="W58" s="354">
        <v>7</v>
      </c>
      <c r="X58" s="354">
        <v>10</v>
      </c>
      <c r="Y58" s="354">
        <v>17</v>
      </c>
      <c r="Z58" s="355">
        <v>12</v>
      </c>
      <c r="AA58" s="355">
        <v>12</v>
      </c>
      <c r="AB58" s="355">
        <v>24</v>
      </c>
      <c r="AC58" s="355"/>
      <c r="AD58" s="355"/>
      <c r="AE58" s="355">
        <v>1</v>
      </c>
      <c r="AF58" s="355">
        <v>7</v>
      </c>
      <c r="AG58" s="355">
        <v>8</v>
      </c>
      <c r="AH58" s="1222">
        <v>2</v>
      </c>
    </row>
    <row r="59" spans="1:34" ht="16.5" customHeight="1" x14ac:dyDescent="0.25">
      <c r="A59" s="352" t="s">
        <v>132</v>
      </c>
      <c r="B59" s="353" t="s">
        <v>293</v>
      </c>
      <c r="C59" s="353">
        <v>704882</v>
      </c>
      <c r="D59" s="353">
        <v>1</v>
      </c>
      <c r="E59" s="354">
        <v>9</v>
      </c>
      <c r="F59" s="354">
        <v>4</v>
      </c>
      <c r="G59" s="354">
        <v>55</v>
      </c>
      <c r="H59" s="354">
        <v>46</v>
      </c>
      <c r="I59" s="354">
        <v>101</v>
      </c>
      <c r="J59" s="354">
        <v>1</v>
      </c>
      <c r="K59" s="354">
        <v>12</v>
      </c>
      <c r="L59" s="354">
        <v>9</v>
      </c>
      <c r="M59" s="354">
        <v>21</v>
      </c>
      <c r="N59" s="354">
        <v>1</v>
      </c>
      <c r="O59" s="354">
        <v>16</v>
      </c>
      <c r="P59" s="354">
        <v>18</v>
      </c>
      <c r="Q59" s="354">
        <v>34</v>
      </c>
      <c r="R59" s="354">
        <v>1</v>
      </c>
      <c r="S59" s="354">
        <v>12</v>
      </c>
      <c r="T59" s="354">
        <v>11</v>
      </c>
      <c r="U59" s="354">
        <v>23</v>
      </c>
      <c r="V59" s="354">
        <v>1</v>
      </c>
      <c r="W59" s="354">
        <v>15</v>
      </c>
      <c r="X59" s="354">
        <v>8</v>
      </c>
      <c r="Y59" s="354">
        <v>23</v>
      </c>
      <c r="Z59" s="355">
        <v>16</v>
      </c>
      <c r="AA59" s="355">
        <v>20</v>
      </c>
      <c r="AB59" s="355">
        <v>36</v>
      </c>
      <c r="AC59" s="355">
        <v>1</v>
      </c>
      <c r="AD59" s="355"/>
      <c r="AE59" s="355">
        <v>1</v>
      </c>
      <c r="AF59" s="355">
        <v>12</v>
      </c>
      <c r="AG59" s="355">
        <v>14</v>
      </c>
      <c r="AH59" s="1222">
        <v>1</v>
      </c>
    </row>
    <row r="60" spans="1:34" ht="16.5" customHeight="1" x14ac:dyDescent="0.25">
      <c r="A60" s="352" t="s">
        <v>132</v>
      </c>
      <c r="B60" s="353" t="s">
        <v>303</v>
      </c>
      <c r="C60" s="353">
        <v>707290</v>
      </c>
      <c r="D60" s="353">
        <v>1</v>
      </c>
      <c r="E60" s="354">
        <v>9</v>
      </c>
      <c r="F60" s="354">
        <v>7</v>
      </c>
      <c r="G60" s="354">
        <v>81</v>
      </c>
      <c r="H60" s="354">
        <v>87</v>
      </c>
      <c r="I60" s="354">
        <v>168</v>
      </c>
      <c r="J60" s="354">
        <v>2</v>
      </c>
      <c r="K60" s="354">
        <v>25</v>
      </c>
      <c r="L60" s="354">
        <v>22</v>
      </c>
      <c r="M60" s="354">
        <v>47</v>
      </c>
      <c r="N60" s="354">
        <v>2</v>
      </c>
      <c r="O60" s="354">
        <v>26</v>
      </c>
      <c r="P60" s="354">
        <v>23</v>
      </c>
      <c r="Q60" s="354">
        <v>49</v>
      </c>
      <c r="R60" s="354">
        <v>2</v>
      </c>
      <c r="S60" s="354">
        <v>19</v>
      </c>
      <c r="T60" s="354">
        <v>23</v>
      </c>
      <c r="U60" s="354">
        <v>42</v>
      </c>
      <c r="V60" s="354">
        <v>1</v>
      </c>
      <c r="W60" s="354">
        <v>11</v>
      </c>
      <c r="X60" s="354">
        <v>19</v>
      </c>
      <c r="Y60" s="354">
        <v>30</v>
      </c>
      <c r="Z60" s="355">
        <v>24</v>
      </c>
      <c r="AA60" s="355">
        <v>19</v>
      </c>
      <c r="AB60" s="355">
        <v>43</v>
      </c>
      <c r="AC60" s="355">
        <v>1</v>
      </c>
      <c r="AD60" s="355"/>
      <c r="AE60" s="355">
        <v>1</v>
      </c>
      <c r="AF60" s="355">
        <v>14</v>
      </c>
      <c r="AG60" s="355">
        <v>16</v>
      </c>
      <c r="AH60" s="1222">
        <v>1</v>
      </c>
    </row>
    <row r="61" spans="1:34" ht="16.5" customHeight="1" x14ac:dyDescent="0.25">
      <c r="A61" s="352" t="s">
        <v>132</v>
      </c>
      <c r="B61" s="353" t="s">
        <v>294</v>
      </c>
      <c r="C61" s="353">
        <v>704898</v>
      </c>
      <c r="D61" s="353">
        <v>1</v>
      </c>
      <c r="E61" s="354">
        <v>11</v>
      </c>
      <c r="F61" s="354">
        <v>11</v>
      </c>
      <c r="G61" s="354">
        <v>164</v>
      </c>
      <c r="H61" s="354">
        <v>138</v>
      </c>
      <c r="I61" s="354">
        <v>302</v>
      </c>
      <c r="J61" s="354">
        <v>3</v>
      </c>
      <c r="K61" s="354">
        <v>37</v>
      </c>
      <c r="L61" s="354">
        <v>35</v>
      </c>
      <c r="M61" s="354">
        <v>72</v>
      </c>
      <c r="N61" s="354">
        <v>3</v>
      </c>
      <c r="O61" s="354">
        <v>49</v>
      </c>
      <c r="P61" s="354">
        <v>53</v>
      </c>
      <c r="Q61" s="354">
        <v>102</v>
      </c>
      <c r="R61" s="354">
        <v>2</v>
      </c>
      <c r="S61" s="354">
        <v>32</v>
      </c>
      <c r="T61" s="354">
        <v>25</v>
      </c>
      <c r="U61" s="354">
        <v>57</v>
      </c>
      <c r="V61" s="354">
        <v>3</v>
      </c>
      <c r="W61" s="354">
        <v>46</v>
      </c>
      <c r="X61" s="354">
        <v>25</v>
      </c>
      <c r="Y61" s="354">
        <v>71</v>
      </c>
      <c r="Z61" s="355">
        <v>27</v>
      </c>
      <c r="AA61" s="355">
        <v>39</v>
      </c>
      <c r="AB61" s="355">
        <v>66</v>
      </c>
      <c r="AC61" s="355"/>
      <c r="AD61" s="355"/>
      <c r="AE61" s="355"/>
      <c r="AF61" s="355">
        <v>19</v>
      </c>
      <c r="AG61" s="355">
        <v>19</v>
      </c>
      <c r="AH61" s="1222">
        <v>1</v>
      </c>
    </row>
    <row r="62" spans="1:34" ht="16.5" customHeight="1" x14ac:dyDescent="0.25">
      <c r="A62" s="352" t="s">
        <v>132</v>
      </c>
      <c r="B62" s="353" t="s">
        <v>330</v>
      </c>
      <c r="C62" s="353">
        <v>709542</v>
      </c>
      <c r="D62" s="353">
        <v>1</v>
      </c>
      <c r="E62" s="354">
        <v>10</v>
      </c>
      <c r="F62" s="354">
        <v>5</v>
      </c>
      <c r="G62" s="354">
        <v>64</v>
      </c>
      <c r="H62" s="354">
        <v>57</v>
      </c>
      <c r="I62" s="354">
        <v>121</v>
      </c>
      <c r="J62" s="354">
        <v>1</v>
      </c>
      <c r="K62" s="354">
        <v>10</v>
      </c>
      <c r="L62" s="354">
        <v>12</v>
      </c>
      <c r="M62" s="354">
        <v>22</v>
      </c>
      <c r="N62" s="354">
        <v>2</v>
      </c>
      <c r="O62" s="354">
        <v>20</v>
      </c>
      <c r="P62" s="354">
        <v>19</v>
      </c>
      <c r="Q62" s="354">
        <v>39</v>
      </c>
      <c r="R62" s="354">
        <v>1</v>
      </c>
      <c r="S62" s="354">
        <v>18</v>
      </c>
      <c r="T62" s="354">
        <v>14</v>
      </c>
      <c r="U62" s="354">
        <v>32</v>
      </c>
      <c r="V62" s="354">
        <v>1</v>
      </c>
      <c r="W62" s="354">
        <v>16</v>
      </c>
      <c r="X62" s="354">
        <v>12</v>
      </c>
      <c r="Y62" s="354">
        <v>28</v>
      </c>
      <c r="Z62" s="355">
        <v>15</v>
      </c>
      <c r="AA62" s="355">
        <v>16</v>
      </c>
      <c r="AB62" s="355">
        <v>31</v>
      </c>
      <c r="AC62" s="355">
        <v>1</v>
      </c>
      <c r="AD62" s="355"/>
      <c r="AE62" s="355">
        <v>1</v>
      </c>
      <c r="AF62" s="355">
        <v>5</v>
      </c>
      <c r="AG62" s="355">
        <v>7</v>
      </c>
      <c r="AH62" s="1222">
        <v>1</v>
      </c>
    </row>
    <row r="63" spans="1:34" ht="16.5" customHeight="1" x14ac:dyDescent="0.25">
      <c r="A63" s="352" t="s">
        <v>132</v>
      </c>
      <c r="B63" s="353" t="s">
        <v>329</v>
      </c>
      <c r="C63" s="353">
        <v>709528</v>
      </c>
      <c r="D63" s="353">
        <v>1</v>
      </c>
      <c r="E63" s="354">
        <v>7</v>
      </c>
      <c r="F63" s="354">
        <v>4</v>
      </c>
      <c r="G63" s="354">
        <v>35</v>
      </c>
      <c r="H63" s="354">
        <v>56</v>
      </c>
      <c r="I63" s="354">
        <v>91</v>
      </c>
      <c r="J63" s="354">
        <v>1</v>
      </c>
      <c r="K63" s="354">
        <v>10</v>
      </c>
      <c r="L63" s="354">
        <v>11</v>
      </c>
      <c r="M63" s="354">
        <v>21</v>
      </c>
      <c r="N63" s="354">
        <v>1</v>
      </c>
      <c r="O63" s="354">
        <v>10</v>
      </c>
      <c r="P63" s="354">
        <v>19</v>
      </c>
      <c r="Q63" s="354">
        <v>29</v>
      </c>
      <c r="R63" s="354">
        <v>1</v>
      </c>
      <c r="S63" s="354">
        <v>9</v>
      </c>
      <c r="T63" s="354">
        <v>13</v>
      </c>
      <c r="U63" s="354">
        <v>22</v>
      </c>
      <c r="V63" s="354">
        <v>1</v>
      </c>
      <c r="W63" s="354">
        <v>6</v>
      </c>
      <c r="X63" s="354">
        <v>13</v>
      </c>
      <c r="Y63" s="354">
        <v>19</v>
      </c>
      <c r="Z63" s="355">
        <v>7</v>
      </c>
      <c r="AA63" s="355">
        <v>5</v>
      </c>
      <c r="AB63" s="355">
        <v>12</v>
      </c>
      <c r="AC63" s="355"/>
      <c r="AD63" s="355"/>
      <c r="AE63" s="355"/>
      <c r="AF63" s="355">
        <v>2</v>
      </c>
      <c r="AG63" s="355">
        <v>2</v>
      </c>
      <c r="AH63" s="1222">
        <v>1</v>
      </c>
    </row>
    <row r="64" spans="1:34" ht="16.5" customHeight="1" x14ac:dyDescent="0.25">
      <c r="A64" s="352" t="s">
        <v>132</v>
      </c>
      <c r="B64" s="353" t="s">
        <v>341</v>
      </c>
      <c r="C64" s="353">
        <v>709700</v>
      </c>
      <c r="D64" s="353">
        <v>1</v>
      </c>
      <c r="E64" s="354">
        <v>7</v>
      </c>
      <c r="F64" s="354">
        <v>5</v>
      </c>
      <c r="G64" s="354">
        <v>62</v>
      </c>
      <c r="H64" s="354">
        <v>76</v>
      </c>
      <c r="I64" s="354">
        <v>138</v>
      </c>
      <c r="J64" s="354">
        <v>1</v>
      </c>
      <c r="K64" s="354">
        <v>12</v>
      </c>
      <c r="L64" s="354">
        <v>12</v>
      </c>
      <c r="M64" s="354">
        <v>24</v>
      </c>
      <c r="N64" s="354">
        <v>2</v>
      </c>
      <c r="O64" s="354">
        <v>27</v>
      </c>
      <c r="P64" s="354">
        <v>31</v>
      </c>
      <c r="Q64" s="354">
        <v>58</v>
      </c>
      <c r="R64" s="354">
        <v>1</v>
      </c>
      <c r="S64" s="354">
        <v>9</v>
      </c>
      <c r="T64" s="354">
        <v>11</v>
      </c>
      <c r="U64" s="354">
        <v>20</v>
      </c>
      <c r="V64" s="354">
        <v>1</v>
      </c>
      <c r="W64" s="354">
        <v>14</v>
      </c>
      <c r="X64" s="354">
        <v>22</v>
      </c>
      <c r="Y64" s="354">
        <v>36</v>
      </c>
      <c r="Z64" s="355">
        <v>18</v>
      </c>
      <c r="AA64" s="355">
        <v>23</v>
      </c>
      <c r="AB64" s="355">
        <v>41</v>
      </c>
      <c r="AC64" s="355">
        <v>1</v>
      </c>
      <c r="AD64" s="355"/>
      <c r="AE64" s="355">
        <v>1</v>
      </c>
      <c r="AF64" s="355">
        <v>9</v>
      </c>
      <c r="AG64" s="355">
        <v>11</v>
      </c>
      <c r="AH64" s="1222">
        <v>1</v>
      </c>
    </row>
    <row r="65" spans="1:34" ht="16.5" customHeight="1" x14ac:dyDescent="0.25">
      <c r="A65" s="352" t="s">
        <v>132</v>
      </c>
      <c r="B65" s="353" t="s">
        <v>340</v>
      </c>
      <c r="C65" s="353">
        <v>709698</v>
      </c>
      <c r="D65" s="353">
        <v>1</v>
      </c>
      <c r="E65" s="354">
        <v>6</v>
      </c>
      <c r="F65" s="354">
        <v>5</v>
      </c>
      <c r="G65" s="354">
        <v>38</v>
      </c>
      <c r="H65" s="354">
        <v>50</v>
      </c>
      <c r="I65" s="354">
        <v>88</v>
      </c>
      <c r="J65" s="354">
        <v>1</v>
      </c>
      <c r="K65" s="354">
        <v>11</v>
      </c>
      <c r="L65" s="354">
        <v>12</v>
      </c>
      <c r="M65" s="354">
        <v>23</v>
      </c>
      <c r="N65" s="354">
        <v>2</v>
      </c>
      <c r="O65" s="354">
        <v>13</v>
      </c>
      <c r="P65" s="354">
        <v>26</v>
      </c>
      <c r="Q65" s="354">
        <v>39</v>
      </c>
      <c r="R65" s="354">
        <v>1</v>
      </c>
      <c r="S65" s="354">
        <v>6</v>
      </c>
      <c r="T65" s="354">
        <v>6</v>
      </c>
      <c r="U65" s="354">
        <v>12</v>
      </c>
      <c r="V65" s="354">
        <v>1</v>
      </c>
      <c r="W65" s="354">
        <v>8</v>
      </c>
      <c r="X65" s="354">
        <v>6</v>
      </c>
      <c r="Y65" s="354">
        <v>14</v>
      </c>
      <c r="Z65" s="355">
        <v>12</v>
      </c>
      <c r="AA65" s="355">
        <v>7</v>
      </c>
      <c r="AB65" s="355">
        <v>19</v>
      </c>
      <c r="AC65" s="355">
        <v>1</v>
      </c>
      <c r="AD65" s="355"/>
      <c r="AE65" s="355">
        <v>1</v>
      </c>
      <c r="AF65" s="355">
        <v>8</v>
      </c>
      <c r="AG65" s="355">
        <v>10</v>
      </c>
      <c r="AH65" s="1222"/>
    </row>
    <row r="66" spans="1:34" ht="16.5" customHeight="1" x14ac:dyDescent="0.25">
      <c r="A66" s="352" t="s">
        <v>132</v>
      </c>
      <c r="B66" s="353" t="s">
        <v>328</v>
      </c>
      <c r="C66" s="353">
        <v>709515</v>
      </c>
      <c r="D66" s="353">
        <v>1</v>
      </c>
      <c r="E66" s="354">
        <v>6</v>
      </c>
      <c r="F66" s="354">
        <v>4</v>
      </c>
      <c r="G66" s="354">
        <v>46</v>
      </c>
      <c r="H66" s="354">
        <v>52</v>
      </c>
      <c r="I66" s="354">
        <v>98</v>
      </c>
      <c r="J66" s="354">
        <v>1</v>
      </c>
      <c r="K66" s="354">
        <v>16</v>
      </c>
      <c r="L66" s="354">
        <v>15</v>
      </c>
      <c r="M66" s="354">
        <v>31</v>
      </c>
      <c r="N66" s="354">
        <v>1</v>
      </c>
      <c r="O66" s="354">
        <v>15</v>
      </c>
      <c r="P66" s="354">
        <v>18</v>
      </c>
      <c r="Q66" s="354">
        <v>33</v>
      </c>
      <c r="R66" s="354">
        <v>1</v>
      </c>
      <c r="S66" s="354">
        <v>9</v>
      </c>
      <c r="T66" s="354">
        <v>9</v>
      </c>
      <c r="U66" s="354">
        <v>18</v>
      </c>
      <c r="V66" s="354">
        <v>1</v>
      </c>
      <c r="W66" s="354">
        <v>6</v>
      </c>
      <c r="X66" s="354">
        <v>10</v>
      </c>
      <c r="Y66" s="354">
        <v>16</v>
      </c>
      <c r="Z66" s="355">
        <v>15</v>
      </c>
      <c r="AA66" s="355">
        <v>8</v>
      </c>
      <c r="AB66" s="355">
        <v>23</v>
      </c>
      <c r="AC66" s="355">
        <v>1</v>
      </c>
      <c r="AD66" s="355"/>
      <c r="AE66" s="355">
        <v>1</v>
      </c>
      <c r="AF66" s="355">
        <v>8</v>
      </c>
      <c r="AG66" s="355">
        <v>10</v>
      </c>
      <c r="AH66" s="1222">
        <v>1</v>
      </c>
    </row>
    <row r="67" spans="1:34" ht="16.5" customHeight="1" x14ac:dyDescent="0.25">
      <c r="A67" s="352" t="s">
        <v>132</v>
      </c>
      <c r="B67" s="353" t="s">
        <v>339</v>
      </c>
      <c r="C67" s="353">
        <v>709694</v>
      </c>
      <c r="D67" s="353">
        <v>1</v>
      </c>
      <c r="E67" s="354">
        <v>9</v>
      </c>
      <c r="F67" s="354">
        <v>4</v>
      </c>
      <c r="G67" s="354">
        <v>45</v>
      </c>
      <c r="H67" s="354">
        <v>58</v>
      </c>
      <c r="I67" s="354">
        <v>103</v>
      </c>
      <c r="J67" s="354">
        <v>1</v>
      </c>
      <c r="K67" s="354">
        <v>15</v>
      </c>
      <c r="L67" s="354">
        <v>15</v>
      </c>
      <c r="M67" s="354">
        <v>30</v>
      </c>
      <c r="N67" s="354">
        <v>1</v>
      </c>
      <c r="O67" s="354">
        <v>14</v>
      </c>
      <c r="P67" s="354">
        <v>15</v>
      </c>
      <c r="Q67" s="354">
        <v>29</v>
      </c>
      <c r="R67" s="354">
        <v>1</v>
      </c>
      <c r="S67" s="354">
        <v>12</v>
      </c>
      <c r="T67" s="354">
        <v>18</v>
      </c>
      <c r="U67" s="354">
        <v>30</v>
      </c>
      <c r="V67" s="354">
        <v>1</v>
      </c>
      <c r="W67" s="354">
        <v>4</v>
      </c>
      <c r="X67" s="354">
        <v>10</v>
      </c>
      <c r="Y67" s="354">
        <v>14</v>
      </c>
      <c r="Z67" s="355">
        <v>12</v>
      </c>
      <c r="AA67" s="355">
        <v>12</v>
      </c>
      <c r="AB67" s="355">
        <v>24</v>
      </c>
      <c r="AC67" s="355"/>
      <c r="AD67" s="355"/>
      <c r="AE67" s="355">
        <v>1</v>
      </c>
      <c r="AF67" s="355">
        <v>6</v>
      </c>
      <c r="AG67" s="355">
        <v>7</v>
      </c>
      <c r="AH67" s="1222">
        <v>1</v>
      </c>
    </row>
    <row r="68" spans="1:34" ht="16.5" customHeight="1" x14ac:dyDescent="0.25">
      <c r="A68" s="352" t="s">
        <v>132</v>
      </c>
      <c r="B68" s="353" t="s">
        <v>302</v>
      </c>
      <c r="C68" s="353">
        <v>707246</v>
      </c>
      <c r="D68" s="353">
        <v>1</v>
      </c>
      <c r="E68" s="354">
        <v>6</v>
      </c>
      <c r="F68" s="354">
        <v>6</v>
      </c>
      <c r="G68" s="354">
        <v>77</v>
      </c>
      <c r="H68" s="354">
        <v>70</v>
      </c>
      <c r="I68" s="354">
        <v>147</v>
      </c>
      <c r="J68" s="354">
        <v>2</v>
      </c>
      <c r="K68" s="354">
        <v>21</v>
      </c>
      <c r="L68" s="354">
        <v>21</v>
      </c>
      <c r="M68" s="354">
        <v>42</v>
      </c>
      <c r="N68" s="354">
        <v>2</v>
      </c>
      <c r="O68" s="354">
        <v>26</v>
      </c>
      <c r="P68" s="354">
        <v>26</v>
      </c>
      <c r="Q68" s="354">
        <v>52</v>
      </c>
      <c r="R68" s="354">
        <v>1</v>
      </c>
      <c r="S68" s="354">
        <v>19</v>
      </c>
      <c r="T68" s="354">
        <v>8</v>
      </c>
      <c r="U68" s="354">
        <v>27</v>
      </c>
      <c r="V68" s="354">
        <v>1</v>
      </c>
      <c r="W68" s="354">
        <v>11</v>
      </c>
      <c r="X68" s="354">
        <v>15</v>
      </c>
      <c r="Y68" s="354">
        <v>26</v>
      </c>
      <c r="Z68" s="355">
        <v>10</v>
      </c>
      <c r="AA68" s="355">
        <v>19</v>
      </c>
      <c r="AB68" s="355">
        <v>29</v>
      </c>
      <c r="AC68" s="355">
        <v>1</v>
      </c>
      <c r="AD68" s="355"/>
      <c r="AE68" s="355"/>
      <c r="AF68" s="355">
        <v>8</v>
      </c>
      <c r="AG68" s="355">
        <v>9</v>
      </c>
      <c r="AH68" s="1222">
        <v>1</v>
      </c>
    </row>
    <row r="69" spans="1:34" ht="16.5" customHeight="1" x14ac:dyDescent="0.25">
      <c r="A69" s="352" t="s">
        <v>132</v>
      </c>
      <c r="B69" s="353" t="s">
        <v>327</v>
      </c>
      <c r="C69" s="353">
        <v>709487</v>
      </c>
      <c r="D69" s="353">
        <v>1</v>
      </c>
      <c r="E69" s="354"/>
      <c r="F69" s="354">
        <v>4</v>
      </c>
      <c r="G69" s="354">
        <v>43</v>
      </c>
      <c r="H69" s="354">
        <v>34</v>
      </c>
      <c r="I69" s="354">
        <v>77</v>
      </c>
      <c r="J69" s="354">
        <v>1</v>
      </c>
      <c r="K69" s="354">
        <v>10</v>
      </c>
      <c r="L69" s="354">
        <v>7</v>
      </c>
      <c r="M69" s="354">
        <v>17</v>
      </c>
      <c r="N69" s="354">
        <v>1</v>
      </c>
      <c r="O69" s="354">
        <v>12</v>
      </c>
      <c r="P69" s="354">
        <v>10</v>
      </c>
      <c r="Q69" s="354">
        <v>22</v>
      </c>
      <c r="R69" s="354">
        <v>1</v>
      </c>
      <c r="S69" s="354">
        <v>11</v>
      </c>
      <c r="T69" s="354">
        <v>11</v>
      </c>
      <c r="U69" s="354">
        <v>22</v>
      </c>
      <c r="V69" s="354">
        <v>1</v>
      </c>
      <c r="W69" s="354">
        <v>10</v>
      </c>
      <c r="X69" s="354">
        <v>6</v>
      </c>
      <c r="Y69" s="354">
        <v>16</v>
      </c>
      <c r="Z69" s="355">
        <v>6</v>
      </c>
      <c r="AA69" s="355">
        <v>6</v>
      </c>
      <c r="AB69" s="355">
        <v>12</v>
      </c>
      <c r="AC69" s="355">
        <v>1</v>
      </c>
      <c r="AD69" s="355"/>
      <c r="AE69" s="355">
        <v>1</v>
      </c>
      <c r="AF69" s="355">
        <v>3</v>
      </c>
      <c r="AG69" s="355">
        <v>5</v>
      </c>
      <c r="AH69" s="1222"/>
    </row>
    <row r="70" spans="1:34" ht="16.5" customHeight="1" x14ac:dyDescent="0.25">
      <c r="A70" s="352" t="s">
        <v>132</v>
      </c>
      <c r="B70" s="353" t="s">
        <v>326</v>
      </c>
      <c r="C70" s="353">
        <v>709481</v>
      </c>
      <c r="D70" s="353">
        <v>1</v>
      </c>
      <c r="E70" s="354"/>
      <c r="F70" s="354">
        <v>4</v>
      </c>
      <c r="G70" s="354">
        <v>28</v>
      </c>
      <c r="H70" s="354">
        <v>29</v>
      </c>
      <c r="I70" s="354">
        <v>57</v>
      </c>
      <c r="J70" s="354">
        <v>1</v>
      </c>
      <c r="K70" s="354">
        <v>4</v>
      </c>
      <c r="L70" s="354">
        <v>7</v>
      </c>
      <c r="M70" s="354">
        <v>11</v>
      </c>
      <c r="N70" s="354">
        <v>1</v>
      </c>
      <c r="O70" s="354">
        <v>14</v>
      </c>
      <c r="P70" s="354">
        <v>8</v>
      </c>
      <c r="Q70" s="354">
        <v>22</v>
      </c>
      <c r="R70" s="354">
        <v>1</v>
      </c>
      <c r="S70" s="354">
        <v>4</v>
      </c>
      <c r="T70" s="354">
        <v>7</v>
      </c>
      <c r="U70" s="354">
        <v>11</v>
      </c>
      <c r="V70" s="354">
        <v>1</v>
      </c>
      <c r="W70" s="354">
        <v>6</v>
      </c>
      <c r="X70" s="354">
        <v>7</v>
      </c>
      <c r="Y70" s="354">
        <v>13</v>
      </c>
      <c r="Z70" s="355">
        <v>12</v>
      </c>
      <c r="AA70" s="355">
        <v>6</v>
      </c>
      <c r="AB70" s="355">
        <v>18</v>
      </c>
      <c r="AC70" s="355"/>
      <c r="AD70" s="355"/>
      <c r="AE70" s="355">
        <v>1</v>
      </c>
      <c r="AF70" s="355">
        <v>3</v>
      </c>
      <c r="AG70" s="355">
        <v>4</v>
      </c>
      <c r="AH70" s="1222"/>
    </row>
    <row r="71" spans="1:34" ht="16.5" customHeight="1" x14ac:dyDescent="0.25">
      <c r="A71" s="352" t="s">
        <v>132</v>
      </c>
      <c r="B71" s="353" t="s">
        <v>300</v>
      </c>
      <c r="C71" s="353">
        <v>707216</v>
      </c>
      <c r="D71" s="353">
        <v>1</v>
      </c>
      <c r="E71" s="354"/>
      <c r="F71" s="354">
        <v>4</v>
      </c>
      <c r="G71" s="354">
        <v>40</v>
      </c>
      <c r="H71" s="354">
        <v>21</v>
      </c>
      <c r="I71" s="354">
        <v>61</v>
      </c>
      <c r="J71" s="354">
        <v>1</v>
      </c>
      <c r="K71" s="354">
        <v>9</v>
      </c>
      <c r="L71" s="354">
        <v>4</v>
      </c>
      <c r="M71" s="354">
        <v>13</v>
      </c>
      <c r="N71" s="354">
        <v>1</v>
      </c>
      <c r="O71" s="354">
        <v>11</v>
      </c>
      <c r="P71" s="354">
        <v>4</v>
      </c>
      <c r="Q71" s="354">
        <v>15</v>
      </c>
      <c r="R71" s="354">
        <v>1</v>
      </c>
      <c r="S71" s="354">
        <v>6</v>
      </c>
      <c r="T71" s="354">
        <v>8</v>
      </c>
      <c r="U71" s="354">
        <v>14</v>
      </c>
      <c r="V71" s="354">
        <v>1</v>
      </c>
      <c r="W71" s="354">
        <v>14</v>
      </c>
      <c r="X71" s="354">
        <v>5</v>
      </c>
      <c r="Y71" s="354">
        <v>19</v>
      </c>
      <c r="Z71" s="355">
        <v>11</v>
      </c>
      <c r="AA71" s="355">
        <v>3</v>
      </c>
      <c r="AB71" s="355">
        <v>14</v>
      </c>
      <c r="AC71" s="355">
        <v>1</v>
      </c>
      <c r="AD71" s="355"/>
      <c r="AE71" s="355">
        <v>1</v>
      </c>
      <c r="AF71" s="355">
        <v>5</v>
      </c>
      <c r="AG71" s="355">
        <v>7</v>
      </c>
      <c r="AH71" s="1222"/>
    </row>
    <row r="72" spans="1:34" ht="16.5" customHeight="1" x14ac:dyDescent="0.25">
      <c r="A72" s="352" t="s">
        <v>132</v>
      </c>
      <c r="B72" s="353" t="s">
        <v>338</v>
      </c>
      <c r="C72" s="353">
        <v>709687</v>
      </c>
      <c r="D72" s="353">
        <v>1</v>
      </c>
      <c r="E72" s="354">
        <v>5</v>
      </c>
      <c r="F72" s="354">
        <v>5</v>
      </c>
      <c r="G72" s="354">
        <v>68</v>
      </c>
      <c r="H72" s="354">
        <v>52</v>
      </c>
      <c r="I72" s="354">
        <v>120</v>
      </c>
      <c r="J72" s="354">
        <v>1</v>
      </c>
      <c r="K72" s="354">
        <v>12</v>
      </c>
      <c r="L72" s="354">
        <v>16</v>
      </c>
      <c r="M72" s="354">
        <v>28</v>
      </c>
      <c r="N72" s="354">
        <v>2</v>
      </c>
      <c r="O72" s="354">
        <v>29</v>
      </c>
      <c r="P72" s="354">
        <v>17</v>
      </c>
      <c r="Q72" s="354">
        <v>46</v>
      </c>
      <c r="R72" s="354">
        <v>1</v>
      </c>
      <c r="S72" s="354">
        <v>11</v>
      </c>
      <c r="T72" s="354">
        <v>14</v>
      </c>
      <c r="U72" s="354">
        <v>25</v>
      </c>
      <c r="V72" s="354">
        <v>1</v>
      </c>
      <c r="W72" s="354">
        <v>16</v>
      </c>
      <c r="X72" s="354">
        <v>5</v>
      </c>
      <c r="Y72" s="354">
        <v>21</v>
      </c>
      <c r="Z72" s="355">
        <v>11</v>
      </c>
      <c r="AA72" s="355">
        <v>7</v>
      </c>
      <c r="AB72" s="355">
        <v>18</v>
      </c>
      <c r="AC72" s="355">
        <v>1</v>
      </c>
      <c r="AD72" s="355"/>
      <c r="AE72" s="355">
        <v>1</v>
      </c>
      <c r="AF72" s="355">
        <v>8</v>
      </c>
      <c r="AG72" s="355">
        <v>10</v>
      </c>
      <c r="AH72" s="1222"/>
    </row>
    <row r="73" spans="1:34" ht="16.5" customHeight="1" x14ac:dyDescent="0.25">
      <c r="A73" s="352" t="s">
        <v>132</v>
      </c>
      <c r="B73" s="353" t="s">
        <v>325</v>
      </c>
      <c r="C73" s="353">
        <v>709454</v>
      </c>
      <c r="D73" s="353">
        <v>1</v>
      </c>
      <c r="E73" s="354"/>
      <c r="F73" s="354">
        <v>4</v>
      </c>
      <c r="G73" s="354">
        <v>62</v>
      </c>
      <c r="H73" s="354">
        <v>81</v>
      </c>
      <c r="I73" s="354">
        <v>143</v>
      </c>
      <c r="J73" s="354">
        <v>1</v>
      </c>
      <c r="K73" s="354">
        <v>14</v>
      </c>
      <c r="L73" s="354">
        <v>21</v>
      </c>
      <c r="M73" s="354">
        <v>35</v>
      </c>
      <c r="N73" s="354">
        <v>1</v>
      </c>
      <c r="O73" s="354">
        <v>13</v>
      </c>
      <c r="P73" s="354">
        <v>26</v>
      </c>
      <c r="Q73" s="354">
        <v>39</v>
      </c>
      <c r="R73" s="354">
        <v>1</v>
      </c>
      <c r="S73" s="354">
        <v>19</v>
      </c>
      <c r="T73" s="354">
        <v>21</v>
      </c>
      <c r="U73" s="354">
        <v>40</v>
      </c>
      <c r="V73" s="354">
        <v>1</v>
      </c>
      <c r="W73" s="354">
        <v>16</v>
      </c>
      <c r="X73" s="354">
        <v>13</v>
      </c>
      <c r="Y73" s="354">
        <v>29</v>
      </c>
      <c r="Z73" s="355">
        <v>11</v>
      </c>
      <c r="AA73" s="355">
        <v>16</v>
      </c>
      <c r="AB73" s="355">
        <v>27</v>
      </c>
      <c r="AC73" s="355"/>
      <c r="AD73" s="355"/>
      <c r="AE73" s="355">
        <v>1</v>
      </c>
      <c r="AF73" s="355">
        <v>7</v>
      </c>
      <c r="AG73" s="355">
        <v>8</v>
      </c>
      <c r="AH73" s="1222"/>
    </row>
    <row r="74" spans="1:34" ht="16.5" customHeight="1" x14ac:dyDescent="0.25">
      <c r="A74" s="352" t="s">
        <v>132</v>
      </c>
      <c r="B74" s="353" t="s">
        <v>296</v>
      </c>
      <c r="C74" s="353">
        <v>704920</v>
      </c>
      <c r="D74" s="353">
        <v>1</v>
      </c>
      <c r="E74" s="354">
        <v>13</v>
      </c>
      <c r="F74" s="354">
        <v>11</v>
      </c>
      <c r="G74" s="354">
        <v>152</v>
      </c>
      <c r="H74" s="354">
        <v>143</v>
      </c>
      <c r="I74" s="354">
        <v>295</v>
      </c>
      <c r="J74" s="354">
        <v>2</v>
      </c>
      <c r="K74" s="354">
        <v>26</v>
      </c>
      <c r="L74" s="354">
        <v>28</v>
      </c>
      <c r="M74" s="354">
        <v>54</v>
      </c>
      <c r="N74" s="354">
        <v>3</v>
      </c>
      <c r="O74" s="354">
        <v>42</v>
      </c>
      <c r="P74" s="354">
        <v>40</v>
      </c>
      <c r="Q74" s="354">
        <v>82</v>
      </c>
      <c r="R74" s="354">
        <v>3</v>
      </c>
      <c r="S74" s="354">
        <v>40</v>
      </c>
      <c r="T74" s="354">
        <v>34</v>
      </c>
      <c r="U74" s="354">
        <v>74</v>
      </c>
      <c r="V74" s="354">
        <v>3</v>
      </c>
      <c r="W74" s="354">
        <v>44</v>
      </c>
      <c r="X74" s="354">
        <v>41</v>
      </c>
      <c r="Y74" s="354">
        <v>85</v>
      </c>
      <c r="Z74" s="355">
        <v>50</v>
      </c>
      <c r="AA74" s="355">
        <v>52</v>
      </c>
      <c r="AB74" s="355">
        <v>102</v>
      </c>
      <c r="AC74" s="355">
        <v>1</v>
      </c>
      <c r="AD74" s="355"/>
      <c r="AE74" s="355">
        <v>1</v>
      </c>
      <c r="AF74" s="355">
        <v>18</v>
      </c>
      <c r="AG74" s="355">
        <v>20</v>
      </c>
      <c r="AH74" s="1222"/>
    </row>
    <row r="75" spans="1:34" ht="16.5" customHeight="1" x14ac:dyDescent="0.25">
      <c r="A75" s="352" t="s">
        <v>132</v>
      </c>
      <c r="B75" s="353" t="s">
        <v>321</v>
      </c>
      <c r="C75" s="353">
        <v>707926</v>
      </c>
      <c r="D75" s="353">
        <v>1</v>
      </c>
      <c r="E75" s="354">
        <v>11</v>
      </c>
      <c r="F75" s="354">
        <v>9</v>
      </c>
      <c r="G75" s="354">
        <v>124</v>
      </c>
      <c r="H75" s="354">
        <v>138</v>
      </c>
      <c r="I75" s="354">
        <v>262</v>
      </c>
      <c r="J75" s="354">
        <v>2</v>
      </c>
      <c r="K75" s="354">
        <v>24</v>
      </c>
      <c r="L75" s="354">
        <v>37</v>
      </c>
      <c r="M75" s="354">
        <v>61</v>
      </c>
      <c r="N75" s="354">
        <v>3</v>
      </c>
      <c r="O75" s="354">
        <v>36</v>
      </c>
      <c r="P75" s="354">
        <v>45</v>
      </c>
      <c r="Q75" s="354">
        <v>81</v>
      </c>
      <c r="R75" s="354">
        <v>2</v>
      </c>
      <c r="S75" s="354">
        <v>31</v>
      </c>
      <c r="T75" s="354">
        <v>34</v>
      </c>
      <c r="U75" s="354">
        <v>65</v>
      </c>
      <c r="V75" s="354">
        <v>2</v>
      </c>
      <c r="W75" s="354">
        <v>33</v>
      </c>
      <c r="X75" s="354">
        <v>22</v>
      </c>
      <c r="Y75" s="354">
        <v>55</v>
      </c>
      <c r="Z75" s="355">
        <v>20</v>
      </c>
      <c r="AA75" s="355">
        <v>24</v>
      </c>
      <c r="AB75" s="355">
        <v>44</v>
      </c>
      <c r="AC75" s="355"/>
      <c r="AD75" s="355"/>
      <c r="AE75" s="355">
        <v>1</v>
      </c>
      <c r="AF75" s="355">
        <v>15</v>
      </c>
      <c r="AG75" s="355">
        <v>16</v>
      </c>
      <c r="AH75" s="1222"/>
    </row>
    <row r="76" spans="1:34" ht="16.5" customHeight="1" x14ac:dyDescent="0.25">
      <c r="A76" s="352" t="s">
        <v>132</v>
      </c>
      <c r="B76" s="353" t="s">
        <v>322</v>
      </c>
      <c r="C76" s="353">
        <v>708377</v>
      </c>
      <c r="D76" s="353">
        <v>1</v>
      </c>
      <c r="E76" s="354">
        <v>4</v>
      </c>
      <c r="F76" s="354">
        <v>4</v>
      </c>
      <c r="G76" s="354">
        <v>33</v>
      </c>
      <c r="H76" s="354">
        <v>20</v>
      </c>
      <c r="I76" s="354">
        <v>53</v>
      </c>
      <c r="J76" s="354">
        <v>1</v>
      </c>
      <c r="K76" s="354">
        <v>9</v>
      </c>
      <c r="L76" s="354">
        <v>7</v>
      </c>
      <c r="M76" s="354">
        <v>16</v>
      </c>
      <c r="N76" s="354">
        <v>1</v>
      </c>
      <c r="O76" s="354">
        <v>9</v>
      </c>
      <c r="P76" s="354">
        <v>4</v>
      </c>
      <c r="Q76" s="354">
        <v>13</v>
      </c>
      <c r="R76" s="354">
        <v>1</v>
      </c>
      <c r="S76" s="354">
        <v>7</v>
      </c>
      <c r="T76" s="354">
        <v>5</v>
      </c>
      <c r="U76" s="354">
        <v>12</v>
      </c>
      <c r="V76" s="354">
        <v>1</v>
      </c>
      <c r="W76" s="354">
        <v>8</v>
      </c>
      <c r="X76" s="354">
        <v>4</v>
      </c>
      <c r="Y76" s="354">
        <v>12</v>
      </c>
      <c r="Z76" s="355">
        <v>1</v>
      </c>
      <c r="AA76" s="355">
        <v>6</v>
      </c>
      <c r="AB76" s="355">
        <v>7</v>
      </c>
      <c r="AC76" s="355">
        <v>1</v>
      </c>
      <c r="AD76" s="355"/>
      <c r="AE76" s="355">
        <v>1</v>
      </c>
      <c r="AF76" s="355">
        <v>4</v>
      </c>
      <c r="AG76" s="355">
        <v>6</v>
      </c>
      <c r="AH76" s="1222"/>
    </row>
    <row r="77" spans="1:34" ht="16.5" customHeight="1" x14ac:dyDescent="0.25">
      <c r="A77" s="352" t="s">
        <v>132</v>
      </c>
      <c r="B77" s="353" t="s">
        <v>337</v>
      </c>
      <c r="C77" s="353">
        <v>709678</v>
      </c>
      <c r="D77" s="353">
        <v>1</v>
      </c>
      <c r="E77" s="354">
        <v>12</v>
      </c>
      <c r="F77" s="354">
        <v>8</v>
      </c>
      <c r="G77" s="354">
        <v>86</v>
      </c>
      <c r="H77" s="354">
        <v>84</v>
      </c>
      <c r="I77" s="354">
        <v>170</v>
      </c>
      <c r="J77" s="354">
        <v>2</v>
      </c>
      <c r="K77" s="354">
        <v>22</v>
      </c>
      <c r="L77" s="354">
        <v>17</v>
      </c>
      <c r="M77" s="354">
        <v>39</v>
      </c>
      <c r="N77" s="354">
        <v>2</v>
      </c>
      <c r="O77" s="354">
        <v>23</v>
      </c>
      <c r="P77" s="354">
        <v>29</v>
      </c>
      <c r="Q77" s="354">
        <v>52</v>
      </c>
      <c r="R77" s="354">
        <v>2</v>
      </c>
      <c r="S77" s="354">
        <v>21</v>
      </c>
      <c r="T77" s="354">
        <v>16</v>
      </c>
      <c r="U77" s="354">
        <v>37</v>
      </c>
      <c r="V77" s="354">
        <v>2</v>
      </c>
      <c r="W77" s="354">
        <v>20</v>
      </c>
      <c r="X77" s="354">
        <v>22</v>
      </c>
      <c r="Y77" s="354">
        <v>42</v>
      </c>
      <c r="Z77" s="355">
        <v>22</v>
      </c>
      <c r="AA77" s="355">
        <v>25</v>
      </c>
      <c r="AB77" s="355">
        <v>47</v>
      </c>
      <c r="AC77" s="355">
        <v>1</v>
      </c>
      <c r="AD77" s="355"/>
      <c r="AE77" s="355">
        <v>1</v>
      </c>
      <c r="AF77" s="355">
        <v>11</v>
      </c>
      <c r="AG77" s="355">
        <v>13</v>
      </c>
      <c r="AH77" s="1222">
        <v>1</v>
      </c>
    </row>
    <row r="78" spans="1:34" ht="16.5" customHeight="1" x14ac:dyDescent="0.25">
      <c r="A78" s="352" t="s">
        <v>132</v>
      </c>
      <c r="B78" s="353" t="s">
        <v>336</v>
      </c>
      <c r="C78" s="353">
        <v>709663</v>
      </c>
      <c r="D78" s="353">
        <v>1</v>
      </c>
      <c r="E78" s="354">
        <v>6</v>
      </c>
      <c r="F78" s="354">
        <v>5</v>
      </c>
      <c r="G78" s="354">
        <v>72</v>
      </c>
      <c r="H78" s="354">
        <v>74</v>
      </c>
      <c r="I78" s="354">
        <v>146</v>
      </c>
      <c r="J78" s="354">
        <v>1</v>
      </c>
      <c r="K78" s="354">
        <v>18</v>
      </c>
      <c r="L78" s="354">
        <v>21</v>
      </c>
      <c r="M78" s="354">
        <v>39</v>
      </c>
      <c r="N78" s="354">
        <v>2</v>
      </c>
      <c r="O78" s="354">
        <v>21</v>
      </c>
      <c r="P78" s="354">
        <v>27</v>
      </c>
      <c r="Q78" s="354">
        <v>48</v>
      </c>
      <c r="R78" s="354">
        <v>1</v>
      </c>
      <c r="S78" s="354">
        <v>17</v>
      </c>
      <c r="T78" s="354">
        <v>15</v>
      </c>
      <c r="U78" s="354">
        <v>32</v>
      </c>
      <c r="V78" s="354">
        <v>1</v>
      </c>
      <c r="W78" s="354">
        <v>16</v>
      </c>
      <c r="X78" s="354">
        <v>11</v>
      </c>
      <c r="Y78" s="354">
        <v>27</v>
      </c>
      <c r="Z78" s="355">
        <v>17</v>
      </c>
      <c r="AA78" s="355">
        <v>13</v>
      </c>
      <c r="AB78" s="355">
        <v>30</v>
      </c>
      <c r="AC78" s="355">
        <v>1</v>
      </c>
      <c r="AD78" s="355"/>
      <c r="AE78" s="355">
        <v>1</v>
      </c>
      <c r="AF78" s="355">
        <v>10</v>
      </c>
      <c r="AG78" s="355">
        <v>12</v>
      </c>
      <c r="AH78" s="1222"/>
    </row>
    <row r="79" spans="1:34" ht="16.5" customHeight="1" x14ac:dyDescent="0.25">
      <c r="A79" s="352" t="s">
        <v>132</v>
      </c>
      <c r="B79" s="353" t="s">
        <v>335</v>
      </c>
      <c r="C79" s="353">
        <v>709659</v>
      </c>
      <c r="D79" s="353">
        <v>1</v>
      </c>
      <c r="E79" s="354">
        <v>4</v>
      </c>
      <c r="F79" s="354">
        <v>4</v>
      </c>
      <c r="G79" s="354">
        <v>46</v>
      </c>
      <c r="H79" s="354">
        <v>29</v>
      </c>
      <c r="I79" s="354">
        <v>75</v>
      </c>
      <c r="J79" s="354">
        <v>1</v>
      </c>
      <c r="K79" s="354">
        <v>11</v>
      </c>
      <c r="L79" s="354">
        <v>6</v>
      </c>
      <c r="M79" s="354">
        <v>17</v>
      </c>
      <c r="N79" s="354">
        <v>1</v>
      </c>
      <c r="O79" s="354">
        <v>17</v>
      </c>
      <c r="P79" s="354">
        <v>12</v>
      </c>
      <c r="Q79" s="354">
        <v>29</v>
      </c>
      <c r="R79" s="354">
        <v>1</v>
      </c>
      <c r="S79" s="354">
        <v>11</v>
      </c>
      <c r="T79" s="354">
        <v>4</v>
      </c>
      <c r="U79" s="354">
        <v>15</v>
      </c>
      <c r="V79" s="354">
        <v>1</v>
      </c>
      <c r="W79" s="354">
        <v>7</v>
      </c>
      <c r="X79" s="354">
        <v>7</v>
      </c>
      <c r="Y79" s="354">
        <v>14</v>
      </c>
      <c r="Z79" s="355">
        <v>8</v>
      </c>
      <c r="AA79" s="355">
        <v>13</v>
      </c>
      <c r="AB79" s="355">
        <v>21</v>
      </c>
      <c r="AC79" s="355"/>
      <c r="AD79" s="355"/>
      <c r="AE79" s="355">
        <v>1</v>
      </c>
      <c r="AF79" s="355">
        <v>4</v>
      </c>
      <c r="AG79" s="355">
        <v>5</v>
      </c>
      <c r="AH79" s="1222"/>
    </row>
    <row r="80" spans="1:34" ht="16.5" customHeight="1" x14ac:dyDescent="0.25">
      <c r="A80" s="352" t="s">
        <v>132</v>
      </c>
      <c r="B80" s="353" t="s">
        <v>295</v>
      </c>
      <c r="C80" s="353">
        <v>704911</v>
      </c>
      <c r="D80" s="353">
        <v>1</v>
      </c>
      <c r="E80" s="354">
        <v>8</v>
      </c>
      <c r="F80" s="354">
        <v>7</v>
      </c>
      <c r="G80" s="354">
        <v>81</v>
      </c>
      <c r="H80" s="354">
        <v>90</v>
      </c>
      <c r="I80" s="354">
        <v>171</v>
      </c>
      <c r="J80" s="354">
        <v>1</v>
      </c>
      <c r="K80" s="354">
        <v>15</v>
      </c>
      <c r="L80" s="354">
        <v>17</v>
      </c>
      <c r="M80" s="354">
        <v>32</v>
      </c>
      <c r="N80" s="354">
        <v>2</v>
      </c>
      <c r="O80" s="354">
        <v>28</v>
      </c>
      <c r="P80" s="354">
        <v>30</v>
      </c>
      <c r="Q80" s="354">
        <v>58</v>
      </c>
      <c r="R80" s="354">
        <v>2</v>
      </c>
      <c r="S80" s="354">
        <v>19</v>
      </c>
      <c r="T80" s="354">
        <v>24</v>
      </c>
      <c r="U80" s="354">
        <v>43</v>
      </c>
      <c r="V80" s="354">
        <v>2</v>
      </c>
      <c r="W80" s="354">
        <v>19</v>
      </c>
      <c r="X80" s="354">
        <v>19</v>
      </c>
      <c r="Y80" s="354">
        <v>38</v>
      </c>
      <c r="Z80" s="355">
        <v>25</v>
      </c>
      <c r="AA80" s="355">
        <v>22</v>
      </c>
      <c r="AB80" s="355">
        <v>47</v>
      </c>
      <c r="AC80" s="355">
        <v>1</v>
      </c>
      <c r="AD80" s="355"/>
      <c r="AE80" s="355">
        <v>1</v>
      </c>
      <c r="AF80" s="355">
        <v>13</v>
      </c>
      <c r="AG80" s="355">
        <v>15</v>
      </c>
      <c r="AH80" s="1222">
        <v>1</v>
      </c>
    </row>
    <row r="81" spans="1:34" ht="16.5" customHeight="1" x14ac:dyDescent="0.25">
      <c r="A81" s="352" t="s">
        <v>132</v>
      </c>
      <c r="B81" s="353" t="s">
        <v>324</v>
      </c>
      <c r="C81" s="353">
        <v>709428</v>
      </c>
      <c r="D81" s="353">
        <v>1</v>
      </c>
      <c r="E81" s="354"/>
      <c r="F81" s="354">
        <v>4</v>
      </c>
      <c r="G81" s="354">
        <v>46</v>
      </c>
      <c r="H81" s="354">
        <v>28</v>
      </c>
      <c r="I81" s="354">
        <v>74</v>
      </c>
      <c r="J81" s="354">
        <v>1</v>
      </c>
      <c r="K81" s="354">
        <v>10</v>
      </c>
      <c r="L81" s="354">
        <v>8</v>
      </c>
      <c r="M81" s="354">
        <v>18</v>
      </c>
      <c r="N81" s="354">
        <v>1</v>
      </c>
      <c r="O81" s="354">
        <v>21</v>
      </c>
      <c r="P81" s="354">
        <v>6</v>
      </c>
      <c r="Q81" s="354">
        <v>27</v>
      </c>
      <c r="R81" s="354">
        <v>1</v>
      </c>
      <c r="S81" s="354">
        <v>9</v>
      </c>
      <c r="T81" s="354">
        <v>6</v>
      </c>
      <c r="U81" s="354">
        <v>15</v>
      </c>
      <c r="V81" s="354">
        <v>1</v>
      </c>
      <c r="W81" s="354">
        <v>6</v>
      </c>
      <c r="X81" s="354">
        <v>8</v>
      </c>
      <c r="Y81" s="354">
        <v>14</v>
      </c>
      <c r="Z81" s="355">
        <v>8</v>
      </c>
      <c r="AA81" s="355">
        <v>8</v>
      </c>
      <c r="AB81" s="355">
        <v>16</v>
      </c>
      <c r="AC81" s="355"/>
      <c r="AD81" s="355"/>
      <c r="AE81" s="355">
        <v>1</v>
      </c>
      <c r="AF81" s="355">
        <v>6</v>
      </c>
      <c r="AG81" s="355">
        <v>7</v>
      </c>
      <c r="AH81" s="1222"/>
    </row>
    <row r="82" spans="1:34" ht="16.5" customHeight="1" x14ac:dyDescent="0.25">
      <c r="A82" s="352" t="s">
        <v>132</v>
      </c>
      <c r="B82" s="353" t="s">
        <v>144</v>
      </c>
      <c r="C82" s="353">
        <v>762473</v>
      </c>
      <c r="D82" s="353">
        <v>1</v>
      </c>
      <c r="E82" s="354">
        <v>6</v>
      </c>
      <c r="F82" s="354">
        <v>5</v>
      </c>
      <c r="G82" s="354">
        <v>59</v>
      </c>
      <c r="H82" s="354">
        <v>60</v>
      </c>
      <c r="I82" s="354">
        <v>119</v>
      </c>
      <c r="J82" s="354">
        <v>2</v>
      </c>
      <c r="K82" s="354">
        <v>16</v>
      </c>
      <c r="L82" s="354">
        <v>19</v>
      </c>
      <c r="M82" s="354">
        <v>35</v>
      </c>
      <c r="N82" s="354">
        <v>2</v>
      </c>
      <c r="O82" s="354">
        <v>29</v>
      </c>
      <c r="P82" s="354">
        <v>22</v>
      </c>
      <c r="Q82" s="354">
        <v>51</v>
      </c>
      <c r="R82" s="354">
        <v>1</v>
      </c>
      <c r="S82" s="354">
        <v>14</v>
      </c>
      <c r="T82" s="354">
        <v>19</v>
      </c>
      <c r="U82" s="354">
        <v>33</v>
      </c>
      <c r="V82" s="354"/>
      <c r="W82" s="354"/>
      <c r="X82" s="354"/>
      <c r="Y82" s="354"/>
      <c r="Z82" s="355"/>
      <c r="AA82" s="355"/>
      <c r="AB82" s="355"/>
      <c r="AC82" s="355">
        <v>1</v>
      </c>
      <c r="AD82" s="355"/>
      <c r="AE82" s="355"/>
      <c r="AF82" s="355">
        <v>6</v>
      </c>
      <c r="AG82" s="355">
        <v>7</v>
      </c>
      <c r="AH82" s="1222"/>
    </row>
    <row r="83" spans="1:34" ht="16.5" customHeight="1" x14ac:dyDescent="0.25">
      <c r="A83" s="352" t="s">
        <v>132</v>
      </c>
      <c r="B83" s="353" t="s">
        <v>143</v>
      </c>
      <c r="C83" s="353">
        <v>760748</v>
      </c>
      <c r="D83" s="353">
        <v>1</v>
      </c>
      <c r="E83" s="354">
        <v>9</v>
      </c>
      <c r="F83" s="354">
        <v>8</v>
      </c>
      <c r="G83" s="354">
        <v>104</v>
      </c>
      <c r="H83" s="354">
        <v>102</v>
      </c>
      <c r="I83" s="354">
        <v>206</v>
      </c>
      <c r="J83" s="354">
        <v>2</v>
      </c>
      <c r="K83" s="354">
        <v>31</v>
      </c>
      <c r="L83" s="354">
        <v>30</v>
      </c>
      <c r="M83" s="354">
        <v>61</v>
      </c>
      <c r="N83" s="354">
        <v>3</v>
      </c>
      <c r="O83" s="354">
        <v>40</v>
      </c>
      <c r="P83" s="354">
        <v>34</v>
      </c>
      <c r="Q83" s="354">
        <v>74</v>
      </c>
      <c r="R83" s="354">
        <v>2</v>
      </c>
      <c r="S83" s="354">
        <v>25</v>
      </c>
      <c r="T83" s="354">
        <v>31</v>
      </c>
      <c r="U83" s="354">
        <v>56</v>
      </c>
      <c r="V83" s="354">
        <v>1</v>
      </c>
      <c r="W83" s="354">
        <v>8</v>
      </c>
      <c r="X83" s="354">
        <v>7</v>
      </c>
      <c r="Y83" s="354">
        <v>15</v>
      </c>
      <c r="Z83" s="355"/>
      <c r="AA83" s="355"/>
      <c r="AB83" s="355"/>
      <c r="AC83" s="355">
        <v>1</v>
      </c>
      <c r="AD83" s="355"/>
      <c r="AE83" s="355">
        <v>1</v>
      </c>
      <c r="AF83" s="355">
        <v>7</v>
      </c>
      <c r="AG83" s="355">
        <v>9</v>
      </c>
      <c r="AH83" s="1222"/>
    </row>
    <row r="84" spans="1:34" s="331" customFormat="1" ht="16.5" customHeight="1" x14ac:dyDescent="0.25">
      <c r="A84" s="1355" t="s">
        <v>1021</v>
      </c>
      <c r="B84" s="1325"/>
      <c r="C84" s="1325"/>
      <c r="D84" s="330">
        <f>SUM(D45:D83)</f>
        <v>39</v>
      </c>
      <c r="E84" s="359">
        <f t="shared" ref="E84:AH84" si="1">SUM(E45:E83)</f>
        <v>255</v>
      </c>
      <c r="F84" s="359">
        <f t="shared" si="1"/>
        <v>206</v>
      </c>
      <c r="G84" s="359">
        <f t="shared" si="1"/>
        <v>2407</v>
      </c>
      <c r="H84" s="359">
        <f t="shared" si="1"/>
        <v>2329</v>
      </c>
      <c r="I84" s="359">
        <f t="shared" si="1"/>
        <v>4736</v>
      </c>
      <c r="J84" s="359">
        <f t="shared" si="1"/>
        <v>49</v>
      </c>
      <c r="K84" s="359">
        <f t="shared" si="1"/>
        <v>564</v>
      </c>
      <c r="L84" s="359">
        <f t="shared" si="1"/>
        <v>534</v>
      </c>
      <c r="M84" s="359">
        <f t="shared" si="1"/>
        <v>1098</v>
      </c>
      <c r="N84" s="359">
        <f t="shared" si="1"/>
        <v>61</v>
      </c>
      <c r="O84" s="359">
        <f t="shared" si="1"/>
        <v>788</v>
      </c>
      <c r="P84" s="359">
        <f t="shared" si="1"/>
        <v>806</v>
      </c>
      <c r="Q84" s="359">
        <f t="shared" si="1"/>
        <v>1594</v>
      </c>
      <c r="R84" s="359">
        <f t="shared" si="1"/>
        <v>49</v>
      </c>
      <c r="S84" s="359">
        <f t="shared" si="1"/>
        <v>545</v>
      </c>
      <c r="T84" s="359">
        <f t="shared" si="1"/>
        <v>527</v>
      </c>
      <c r="U84" s="359">
        <f t="shared" si="1"/>
        <v>1072</v>
      </c>
      <c r="V84" s="359">
        <f t="shared" si="1"/>
        <v>47</v>
      </c>
      <c r="W84" s="359">
        <f t="shared" si="1"/>
        <v>510</v>
      </c>
      <c r="X84" s="359">
        <f t="shared" si="1"/>
        <v>462</v>
      </c>
      <c r="Y84" s="359">
        <f t="shared" si="1"/>
        <v>972</v>
      </c>
      <c r="Z84" s="359">
        <f t="shared" si="1"/>
        <v>518</v>
      </c>
      <c r="AA84" s="359">
        <f t="shared" si="1"/>
        <v>541</v>
      </c>
      <c r="AB84" s="359">
        <f t="shared" si="1"/>
        <v>1059</v>
      </c>
      <c r="AC84" s="359">
        <f t="shared" si="1"/>
        <v>28</v>
      </c>
      <c r="AD84" s="359"/>
      <c r="AE84" s="359">
        <f t="shared" si="1"/>
        <v>31</v>
      </c>
      <c r="AF84" s="359">
        <f t="shared" si="1"/>
        <v>312</v>
      </c>
      <c r="AG84" s="359">
        <f t="shared" si="1"/>
        <v>371</v>
      </c>
      <c r="AH84" s="1223">
        <f t="shared" si="1"/>
        <v>17</v>
      </c>
    </row>
    <row r="85" spans="1:34" s="339" customFormat="1" ht="16.5" customHeight="1" x14ac:dyDescent="0.25">
      <c r="A85" s="1356" t="s">
        <v>1022</v>
      </c>
      <c r="B85" s="1357"/>
      <c r="C85" s="1357"/>
      <c r="D85" s="362">
        <f>SUM(D84,D44)</f>
        <v>80</v>
      </c>
      <c r="E85" s="363">
        <f t="shared" ref="E85:AH85" si="2">SUM(E84,E44)</f>
        <v>859</v>
      </c>
      <c r="F85" s="363">
        <f t="shared" si="2"/>
        <v>792</v>
      </c>
      <c r="G85" s="363">
        <f t="shared" si="2"/>
        <v>10513</v>
      </c>
      <c r="H85" s="363">
        <f t="shared" si="2"/>
        <v>9913</v>
      </c>
      <c r="I85" s="363">
        <f t="shared" si="2"/>
        <v>20426</v>
      </c>
      <c r="J85" s="363">
        <f t="shared" si="2"/>
        <v>188</v>
      </c>
      <c r="K85" s="363">
        <f t="shared" si="2"/>
        <v>2453</v>
      </c>
      <c r="L85" s="363">
        <f t="shared" si="2"/>
        <v>2348</v>
      </c>
      <c r="M85" s="363">
        <f t="shared" si="2"/>
        <v>4801</v>
      </c>
      <c r="N85" s="363">
        <f t="shared" si="2"/>
        <v>229</v>
      </c>
      <c r="O85" s="363">
        <f t="shared" si="2"/>
        <v>3388</v>
      </c>
      <c r="P85" s="363">
        <f t="shared" si="2"/>
        <v>3201</v>
      </c>
      <c r="Q85" s="363">
        <f t="shared" si="2"/>
        <v>6589</v>
      </c>
      <c r="R85" s="363">
        <f t="shared" si="2"/>
        <v>179</v>
      </c>
      <c r="S85" s="363">
        <f t="shared" si="2"/>
        <v>2353</v>
      </c>
      <c r="T85" s="363">
        <f t="shared" si="2"/>
        <v>2293</v>
      </c>
      <c r="U85" s="363">
        <f t="shared" si="2"/>
        <v>4646</v>
      </c>
      <c r="V85" s="363">
        <f t="shared" si="2"/>
        <v>177</v>
      </c>
      <c r="W85" s="363">
        <f t="shared" si="2"/>
        <v>2319</v>
      </c>
      <c r="X85" s="363">
        <f t="shared" si="2"/>
        <v>2071</v>
      </c>
      <c r="Y85" s="363">
        <f t="shared" si="2"/>
        <v>4390</v>
      </c>
      <c r="Z85" s="363">
        <f t="shared" si="2"/>
        <v>2294</v>
      </c>
      <c r="AA85" s="363">
        <f t="shared" si="2"/>
        <v>2309</v>
      </c>
      <c r="AB85" s="363">
        <f t="shared" si="2"/>
        <v>4603</v>
      </c>
      <c r="AC85" s="363">
        <f t="shared" si="2"/>
        <v>55</v>
      </c>
      <c r="AD85" s="363">
        <f t="shared" si="2"/>
        <v>2</v>
      </c>
      <c r="AE85" s="363">
        <f t="shared" si="2"/>
        <v>75</v>
      </c>
      <c r="AF85" s="363">
        <f t="shared" si="2"/>
        <v>1346</v>
      </c>
      <c r="AG85" s="363">
        <f t="shared" si="2"/>
        <v>1460</v>
      </c>
      <c r="AH85" s="1224">
        <f t="shared" si="2"/>
        <v>90</v>
      </c>
    </row>
    <row r="86" spans="1:34" s="212" customFormat="1" ht="16.5" customHeight="1" x14ac:dyDescent="0.25">
      <c r="A86" s="348" t="s">
        <v>1</v>
      </c>
      <c r="B86" s="310" t="s">
        <v>22</v>
      </c>
      <c r="C86" s="310">
        <v>976499</v>
      </c>
      <c r="D86" s="310">
        <v>1</v>
      </c>
      <c r="E86" s="311">
        <v>24</v>
      </c>
      <c r="F86" s="311">
        <v>9</v>
      </c>
      <c r="G86" s="311">
        <v>91</v>
      </c>
      <c r="H86" s="311">
        <v>95</v>
      </c>
      <c r="I86" s="311">
        <v>186</v>
      </c>
      <c r="J86" s="311">
        <v>2</v>
      </c>
      <c r="K86" s="311">
        <v>17</v>
      </c>
      <c r="L86" s="311">
        <v>24</v>
      </c>
      <c r="M86" s="311">
        <v>41</v>
      </c>
      <c r="N86" s="311">
        <v>3</v>
      </c>
      <c r="O86" s="311">
        <v>32</v>
      </c>
      <c r="P86" s="311">
        <v>25</v>
      </c>
      <c r="Q86" s="311">
        <v>57</v>
      </c>
      <c r="R86" s="311">
        <v>2</v>
      </c>
      <c r="S86" s="311">
        <v>19</v>
      </c>
      <c r="T86" s="311">
        <v>26</v>
      </c>
      <c r="U86" s="311">
        <v>45</v>
      </c>
      <c r="V86" s="311">
        <v>2</v>
      </c>
      <c r="W86" s="311">
        <v>23</v>
      </c>
      <c r="X86" s="311">
        <v>20</v>
      </c>
      <c r="Y86" s="311">
        <v>43</v>
      </c>
      <c r="Z86" s="349">
        <v>25</v>
      </c>
      <c r="AA86" s="349">
        <v>21</v>
      </c>
      <c r="AB86" s="349">
        <v>46</v>
      </c>
      <c r="AC86" s="349"/>
      <c r="AD86" s="349"/>
      <c r="AE86" s="349"/>
      <c r="AF86" s="349">
        <v>17</v>
      </c>
      <c r="AG86" s="349">
        <v>17</v>
      </c>
      <c r="AH86" s="1220">
        <v>1</v>
      </c>
    </row>
    <row r="87" spans="1:34" ht="16.5" customHeight="1" x14ac:dyDescent="0.25">
      <c r="A87" s="348" t="s">
        <v>1</v>
      </c>
      <c r="B87" s="310" t="s">
        <v>6</v>
      </c>
      <c r="C87" s="310">
        <v>743944</v>
      </c>
      <c r="D87" s="310">
        <v>1</v>
      </c>
      <c r="E87" s="311">
        <v>16</v>
      </c>
      <c r="F87" s="311">
        <v>4</v>
      </c>
      <c r="G87" s="311">
        <v>36</v>
      </c>
      <c r="H87" s="311">
        <v>18</v>
      </c>
      <c r="I87" s="311">
        <v>54</v>
      </c>
      <c r="J87" s="311">
        <v>1</v>
      </c>
      <c r="K87" s="311">
        <v>6</v>
      </c>
      <c r="L87" s="311">
        <v>4</v>
      </c>
      <c r="M87" s="311">
        <v>10</v>
      </c>
      <c r="N87" s="311">
        <v>1</v>
      </c>
      <c r="O87" s="311">
        <v>11</v>
      </c>
      <c r="P87" s="311">
        <v>7</v>
      </c>
      <c r="Q87" s="311">
        <v>18</v>
      </c>
      <c r="R87" s="311">
        <v>1</v>
      </c>
      <c r="S87" s="311">
        <v>7</v>
      </c>
      <c r="T87" s="311">
        <v>4</v>
      </c>
      <c r="U87" s="311">
        <v>11</v>
      </c>
      <c r="V87" s="311">
        <v>1</v>
      </c>
      <c r="W87" s="311">
        <v>12</v>
      </c>
      <c r="X87" s="311">
        <v>3</v>
      </c>
      <c r="Y87" s="311">
        <v>15</v>
      </c>
      <c r="Z87" s="349">
        <v>9</v>
      </c>
      <c r="AA87" s="349">
        <v>8</v>
      </c>
      <c r="AB87" s="349">
        <v>17</v>
      </c>
      <c r="AC87" s="349"/>
      <c r="AD87" s="349"/>
      <c r="AE87" s="349">
        <v>1</v>
      </c>
      <c r="AF87" s="349">
        <v>3</v>
      </c>
      <c r="AG87" s="349">
        <v>4</v>
      </c>
      <c r="AH87" s="1220"/>
    </row>
    <row r="88" spans="1:34" s="357" customFormat="1" ht="16.5" customHeight="1" x14ac:dyDescent="0.25">
      <c r="A88" s="1344" t="s">
        <v>464</v>
      </c>
      <c r="B88" s="1337"/>
      <c r="C88" s="1337"/>
      <c r="D88" s="329">
        <f>SUM(D86:D87)</f>
        <v>2</v>
      </c>
      <c r="E88" s="356">
        <f t="shared" ref="E88:AH88" si="3">SUM(E86:E87)</f>
        <v>40</v>
      </c>
      <c r="F88" s="356">
        <f t="shared" si="3"/>
        <v>13</v>
      </c>
      <c r="G88" s="356">
        <f t="shared" si="3"/>
        <v>127</v>
      </c>
      <c r="H88" s="356">
        <f t="shared" si="3"/>
        <v>113</v>
      </c>
      <c r="I88" s="356">
        <f>SUM(I86:I87)</f>
        <v>240</v>
      </c>
      <c r="J88" s="356">
        <f t="shared" si="3"/>
        <v>3</v>
      </c>
      <c r="K88" s="356">
        <f t="shared" si="3"/>
        <v>23</v>
      </c>
      <c r="L88" s="356">
        <f t="shared" si="3"/>
        <v>28</v>
      </c>
      <c r="M88" s="356">
        <f t="shared" si="3"/>
        <v>51</v>
      </c>
      <c r="N88" s="356">
        <f t="shared" si="3"/>
        <v>4</v>
      </c>
      <c r="O88" s="356">
        <f t="shared" si="3"/>
        <v>43</v>
      </c>
      <c r="P88" s="356">
        <f t="shared" si="3"/>
        <v>32</v>
      </c>
      <c r="Q88" s="356">
        <f t="shared" si="3"/>
        <v>75</v>
      </c>
      <c r="R88" s="356">
        <f t="shared" si="3"/>
        <v>3</v>
      </c>
      <c r="S88" s="356">
        <f t="shared" si="3"/>
        <v>26</v>
      </c>
      <c r="T88" s="356">
        <f t="shared" si="3"/>
        <v>30</v>
      </c>
      <c r="U88" s="356">
        <f t="shared" si="3"/>
        <v>56</v>
      </c>
      <c r="V88" s="356">
        <f t="shared" si="3"/>
        <v>3</v>
      </c>
      <c r="W88" s="356">
        <f t="shared" si="3"/>
        <v>35</v>
      </c>
      <c r="X88" s="356">
        <f t="shared" si="3"/>
        <v>23</v>
      </c>
      <c r="Y88" s="356">
        <f t="shared" si="3"/>
        <v>58</v>
      </c>
      <c r="Z88" s="356">
        <f t="shared" si="3"/>
        <v>34</v>
      </c>
      <c r="AA88" s="356">
        <f t="shared" si="3"/>
        <v>29</v>
      </c>
      <c r="AB88" s="356">
        <f t="shared" si="3"/>
        <v>63</v>
      </c>
      <c r="AC88" s="356"/>
      <c r="AD88" s="356"/>
      <c r="AE88" s="356">
        <f t="shared" si="3"/>
        <v>1</v>
      </c>
      <c r="AF88" s="356">
        <f t="shared" si="3"/>
        <v>20</v>
      </c>
      <c r="AG88" s="356">
        <f t="shared" si="3"/>
        <v>21</v>
      </c>
      <c r="AH88" s="1221">
        <f t="shared" si="3"/>
        <v>1</v>
      </c>
    </row>
    <row r="89" spans="1:34" ht="16.5" customHeight="1" x14ac:dyDescent="0.25">
      <c r="A89" s="352" t="s">
        <v>1</v>
      </c>
      <c r="B89" s="353" t="s">
        <v>20</v>
      </c>
      <c r="C89" s="353">
        <v>720502</v>
      </c>
      <c r="D89" s="353">
        <v>1</v>
      </c>
      <c r="E89" s="354">
        <v>11</v>
      </c>
      <c r="F89" s="354">
        <v>5</v>
      </c>
      <c r="G89" s="354">
        <v>62</v>
      </c>
      <c r="H89" s="354">
        <v>59</v>
      </c>
      <c r="I89" s="354">
        <v>121</v>
      </c>
      <c r="J89" s="354">
        <v>1</v>
      </c>
      <c r="K89" s="354">
        <v>16</v>
      </c>
      <c r="L89" s="354">
        <v>12</v>
      </c>
      <c r="M89" s="354">
        <v>28</v>
      </c>
      <c r="N89" s="354">
        <v>2</v>
      </c>
      <c r="O89" s="354">
        <v>19</v>
      </c>
      <c r="P89" s="354">
        <v>19</v>
      </c>
      <c r="Q89" s="354">
        <v>38</v>
      </c>
      <c r="R89" s="354">
        <v>1</v>
      </c>
      <c r="S89" s="354">
        <v>12</v>
      </c>
      <c r="T89" s="354">
        <v>15</v>
      </c>
      <c r="U89" s="354">
        <v>27</v>
      </c>
      <c r="V89" s="354">
        <v>1</v>
      </c>
      <c r="W89" s="354">
        <v>15</v>
      </c>
      <c r="X89" s="354">
        <v>13</v>
      </c>
      <c r="Y89" s="354">
        <v>28</v>
      </c>
      <c r="Z89" s="355">
        <v>7</v>
      </c>
      <c r="AA89" s="355">
        <v>10</v>
      </c>
      <c r="AB89" s="355">
        <v>17</v>
      </c>
      <c r="AC89" s="355"/>
      <c r="AD89" s="355"/>
      <c r="AE89" s="355"/>
      <c r="AF89" s="355">
        <v>4</v>
      </c>
      <c r="AG89" s="355">
        <v>4</v>
      </c>
      <c r="AH89" s="1222">
        <v>1</v>
      </c>
    </row>
    <row r="90" spans="1:34" ht="16.5" customHeight="1" x14ac:dyDescent="0.25">
      <c r="A90" s="352" t="s">
        <v>1</v>
      </c>
      <c r="B90" s="353" t="s">
        <v>21</v>
      </c>
      <c r="C90" s="353">
        <v>721001</v>
      </c>
      <c r="D90" s="353">
        <v>1</v>
      </c>
      <c r="E90" s="354">
        <v>8</v>
      </c>
      <c r="F90" s="354">
        <v>4</v>
      </c>
      <c r="G90" s="354">
        <v>37</v>
      </c>
      <c r="H90" s="354">
        <v>37</v>
      </c>
      <c r="I90" s="354">
        <v>74</v>
      </c>
      <c r="J90" s="354">
        <v>1</v>
      </c>
      <c r="K90" s="354">
        <v>4</v>
      </c>
      <c r="L90" s="354">
        <v>9</v>
      </c>
      <c r="M90" s="354">
        <v>13</v>
      </c>
      <c r="N90" s="354">
        <v>1</v>
      </c>
      <c r="O90" s="354">
        <v>9</v>
      </c>
      <c r="P90" s="354">
        <v>8</v>
      </c>
      <c r="Q90" s="354">
        <v>17</v>
      </c>
      <c r="R90" s="354">
        <v>1</v>
      </c>
      <c r="S90" s="354">
        <v>13</v>
      </c>
      <c r="T90" s="354">
        <v>9</v>
      </c>
      <c r="U90" s="354">
        <v>22</v>
      </c>
      <c r="V90" s="354">
        <v>1</v>
      </c>
      <c r="W90" s="354">
        <v>11</v>
      </c>
      <c r="X90" s="354">
        <v>11</v>
      </c>
      <c r="Y90" s="354">
        <v>22</v>
      </c>
      <c r="Z90" s="355">
        <v>12</v>
      </c>
      <c r="AA90" s="355">
        <v>8</v>
      </c>
      <c r="AB90" s="355">
        <v>20</v>
      </c>
      <c r="AC90" s="355">
        <v>1</v>
      </c>
      <c r="AD90" s="355"/>
      <c r="AE90" s="355">
        <v>1</v>
      </c>
      <c r="AF90" s="355">
        <v>3</v>
      </c>
      <c r="AG90" s="355">
        <v>5</v>
      </c>
      <c r="AH90" s="1222">
        <v>1</v>
      </c>
    </row>
    <row r="91" spans="1:34" s="331" customFormat="1" ht="16.5" customHeight="1" x14ac:dyDescent="0.25">
      <c r="A91" s="1355" t="s">
        <v>465</v>
      </c>
      <c r="B91" s="1325"/>
      <c r="C91" s="1325"/>
      <c r="D91" s="1213">
        <f>SUM(D89:D90)</f>
        <v>2</v>
      </c>
      <c r="E91" s="359">
        <f t="shared" ref="E91:AH91" si="4">SUM(E89:E90)</f>
        <v>19</v>
      </c>
      <c r="F91" s="359">
        <f t="shared" si="4"/>
        <v>9</v>
      </c>
      <c r="G91" s="359">
        <f t="shared" si="4"/>
        <v>99</v>
      </c>
      <c r="H91" s="359">
        <f t="shared" si="4"/>
        <v>96</v>
      </c>
      <c r="I91" s="359">
        <f t="shared" si="4"/>
        <v>195</v>
      </c>
      <c r="J91" s="359">
        <f t="shared" si="4"/>
        <v>2</v>
      </c>
      <c r="K91" s="359">
        <f t="shared" si="4"/>
        <v>20</v>
      </c>
      <c r="L91" s="359">
        <f t="shared" si="4"/>
        <v>21</v>
      </c>
      <c r="M91" s="359">
        <f t="shared" si="4"/>
        <v>41</v>
      </c>
      <c r="N91" s="359">
        <f t="shared" si="4"/>
        <v>3</v>
      </c>
      <c r="O91" s="359">
        <f t="shared" si="4"/>
        <v>28</v>
      </c>
      <c r="P91" s="359">
        <f t="shared" si="4"/>
        <v>27</v>
      </c>
      <c r="Q91" s="359">
        <f t="shared" si="4"/>
        <v>55</v>
      </c>
      <c r="R91" s="359">
        <f t="shared" si="4"/>
        <v>2</v>
      </c>
      <c r="S91" s="359">
        <f t="shared" si="4"/>
        <v>25</v>
      </c>
      <c r="T91" s="359">
        <f t="shared" si="4"/>
        <v>24</v>
      </c>
      <c r="U91" s="359">
        <f t="shared" si="4"/>
        <v>49</v>
      </c>
      <c r="V91" s="359">
        <f t="shared" si="4"/>
        <v>2</v>
      </c>
      <c r="W91" s="359">
        <f t="shared" si="4"/>
        <v>26</v>
      </c>
      <c r="X91" s="359">
        <f t="shared" si="4"/>
        <v>24</v>
      </c>
      <c r="Y91" s="359">
        <f t="shared" si="4"/>
        <v>50</v>
      </c>
      <c r="Z91" s="359">
        <f t="shared" si="4"/>
        <v>19</v>
      </c>
      <c r="AA91" s="359">
        <f t="shared" si="4"/>
        <v>18</v>
      </c>
      <c r="AB91" s="359">
        <f t="shared" si="4"/>
        <v>37</v>
      </c>
      <c r="AC91" s="359">
        <f t="shared" si="4"/>
        <v>1</v>
      </c>
      <c r="AD91" s="359"/>
      <c r="AE91" s="359">
        <f t="shared" si="4"/>
        <v>1</v>
      </c>
      <c r="AF91" s="359">
        <f t="shared" si="4"/>
        <v>7</v>
      </c>
      <c r="AG91" s="359">
        <f t="shared" si="4"/>
        <v>9</v>
      </c>
      <c r="AH91" s="1223">
        <f t="shared" si="4"/>
        <v>2</v>
      </c>
    </row>
    <row r="92" spans="1:34" s="339" customFormat="1" ht="16.5" customHeight="1" x14ac:dyDescent="0.25">
      <c r="A92" s="1356" t="s">
        <v>466</v>
      </c>
      <c r="B92" s="1357"/>
      <c r="C92" s="1357"/>
      <c r="D92" s="1214">
        <f>SUM(D91,D88)</f>
        <v>4</v>
      </c>
      <c r="E92" s="363">
        <f t="shared" ref="E92:AH92" si="5">SUM(E91,E88)</f>
        <v>59</v>
      </c>
      <c r="F92" s="363">
        <f t="shared" si="5"/>
        <v>22</v>
      </c>
      <c r="G92" s="363">
        <f t="shared" si="5"/>
        <v>226</v>
      </c>
      <c r="H92" s="363">
        <f t="shared" si="5"/>
        <v>209</v>
      </c>
      <c r="I92" s="363">
        <f t="shared" si="5"/>
        <v>435</v>
      </c>
      <c r="J92" s="363">
        <f t="shared" si="5"/>
        <v>5</v>
      </c>
      <c r="K92" s="363">
        <f t="shared" si="5"/>
        <v>43</v>
      </c>
      <c r="L92" s="363">
        <f t="shared" si="5"/>
        <v>49</v>
      </c>
      <c r="M92" s="363">
        <f t="shared" si="5"/>
        <v>92</v>
      </c>
      <c r="N92" s="363">
        <f t="shared" si="5"/>
        <v>7</v>
      </c>
      <c r="O92" s="363">
        <f t="shared" si="5"/>
        <v>71</v>
      </c>
      <c r="P92" s="363">
        <f t="shared" si="5"/>
        <v>59</v>
      </c>
      <c r="Q92" s="363">
        <f t="shared" si="5"/>
        <v>130</v>
      </c>
      <c r="R92" s="363">
        <f t="shared" si="5"/>
        <v>5</v>
      </c>
      <c r="S92" s="363">
        <f t="shared" si="5"/>
        <v>51</v>
      </c>
      <c r="T92" s="363">
        <f t="shared" si="5"/>
        <v>54</v>
      </c>
      <c r="U92" s="363">
        <f t="shared" si="5"/>
        <v>105</v>
      </c>
      <c r="V92" s="363">
        <f t="shared" si="5"/>
        <v>5</v>
      </c>
      <c r="W92" s="363">
        <f t="shared" si="5"/>
        <v>61</v>
      </c>
      <c r="X92" s="363">
        <f t="shared" si="5"/>
        <v>47</v>
      </c>
      <c r="Y92" s="363">
        <f t="shared" si="5"/>
        <v>108</v>
      </c>
      <c r="Z92" s="363">
        <f t="shared" si="5"/>
        <v>53</v>
      </c>
      <c r="AA92" s="363">
        <f t="shared" si="5"/>
        <v>47</v>
      </c>
      <c r="AB92" s="363">
        <f t="shared" si="5"/>
        <v>100</v>
      </c>
      <c r="AC92" s="363">
        <f t="shared" si="5"/>
        <v>1</v>
      </c>
      <c r="AD92" s="363"/>
      <c r="AE92" s="363">
        <f t="shared" si="5"/>
        <v>2</v>
      </c>
      <c r="AF92" s="363">
        <f t="shared" si="5"/>
        <v>27</v>
      </c>
      <c r="AG92" s="363">
        <f t="shared" si="5"/>
        <v>30</v>
      </c>
      <c r="AH92" s="1224">
        <f t="shared" si="5"/>
        <v>3</v>
      </c>
    </row>
    <row r="93" spans="1:34" s="212" customFormat="1" ht="16.5" customHeight="1" x14ac:dyDescent="0.25">
      <c r="A93" s="348" t="s">
        <v>23</v>
      </c>
      <c r="B93" s="310" t="s">
        <v>79</v>
      </c>
      <c r="C93" s="310">
        <v>747651</v>
      </c>
      <c r="D93" s="310">
        <v>1</v>
      </c>
      <c r="E93" s="311">
        <v>11</v>
      </c>
      <c r="F93" s="311">
        <v>7</v>
      </c>
      <c r="G93" s="311">
        <v>104</v>
      </c>
      <c r="H93" s="311">
        <v>87</v>
      </c>
      <c r="I93" s="311">
        <v>191</v>
      </c>
      <c r="J93" s="311">
        <v>1</v>
      </c>
      <c r="K93" s="311">
        <v>14</v>
      </c>
      <c r="L93" s="311">
        <v>19</v>
      </c>
      <c r="M93" s="311">
        <v>33</v>
      </c>
      <c r="N93" s="311">
        <v>2</v>
      </c>
      <c r="O93" s="311">
        <v>30</v>
      </c>
      <c r="P93" s="311">
        <v>20</v>
      </c>
      <c r="Q93" s="311">
        <v>50</v>
      </c>
      <c r="R93" s="311">
        <v>2</v>
      </c>
      <c r="S93" s="311">
        <v>25</v>
      </c>
      <c r="T93" s="311">
        <v>23</v>
      </c>
      <c r="U93" s="311">
        <v>48</v>
      </c>
      <c r="V93" s="311">
        <v>2</v>
      </c>
      <c r="W93" s="311">
        <v>35</v>
      </c>
      <c r="X93" s="311">
        <v>25</v>
      </c>
      <c r="Y93" s="311">
        <v>60</v>
      </c>
      <c r="Z93" s="349">
        <v>21</v>
      </c>
      <c r="AA93" s="349">
        <v>19</v>
      </c>
      <c r="AB93" s="349">
        <v>40</v>
      </c>
      <c r="AC93" s="349">
        <v>1</v>
      </c>
      <c r="AD93" s="349"/>
      <c r="AE93" s="349">
        <v>1</v>
      </c>
      <c r="AF93" s="349">
        <v>11</v>
      </c>
      <c r="AG93" s="349">
        <v>13</v>
      </c>
      <c r="AH93" s="1220"/>
    </row>
    <row r="94" spans="1:34" s="212" customFormat="1" ht="16.5" customHeight="1" x14ac:dyDescent="0.25">
      <c r="A94" s="348" t="s">
        <v>23</v>
      </c>
      <c r="B94" s="310" t="s">
        <v>75</v>
      </c>
      <c r="C94" s="310">
        <v>726022</v>
      </c>
      <c r="D94" s="310">
        <v>1</v>
      </c>
      <c r="E94" s="311">
        <v>18</v>
      </c>
      <c r="F94" s="311">
        <v>8</v>
      </c>
      <c r="G94" s="311">
        <v>133</v>
      </c>
      <c r="H94" s="311">
        <v>92</v>
      </c>
      <c r="I94" s="311">
        <v>225</v>
      </c>
      <c r="J94" s="311">
        <v>2</v>
      </c>
      <c r="K94" s="311">
        <v>25</v>
      </c>
      <c r="L94" s="311">
        <v>16</v>
      </c>
      <c r="M94" s="311">
        <v>41</v>
      </c>
      <c r="N94" s="311">
        <v>2</v>
      </c>
      <c r="O94" s="311">
        <v>40</v>
      </c>
      <c r="P94" s="311">
        <v>36</v>
      </c>
      <c r="Q94" s="311">
        <v>76</v>
      </c>
      <c r="R94" s="311">
        <v>2</v>
      </c>
      <c r="S94" s="311">
        <v>38</v>
      </c>
      <c r="T94" s="311">
        <v>22</v>
      </c>
      <c r="U94" s="311">
        <v>60</v>
      </c>
      <c r="V94" s="311">
        <v>2</v>
      </c>
      <c r="W94" s="311">
        <v>30</v>
      </c>
      <c r="X94" s="311">
        <v>18</v>
      </c>
      <c r="Y94" s="311">
        <v>48</v>
      </c>
      <c r="Z94" s="349">
        <v>28</v>
      </c>
      <c r="AA94" s="349">
        <v>16</v>
      </c>
      <c r="AB94" s="349">
        <v>44</v>
      </c>
      <c r="AC94" s="349"/>
      <c r="AD94" s="349"/>
      <c r="AE94" s="349">
        <v>1</v>
      </c>
      <c r="AF94" s="349">
        <v>12</v>
      </c>
      <c r="AG94" s="349">
        <v>13</v>
      </c>
      <c r="AH94" s="1220"/>
    </row>
    <row r="95" spans="1:34" ht="16.5" customHeight="1" x14ac:dyDescent="0.25">
      <c r="A95" s="348" t="s">
        <v>23</v>
      </c>
      <c r="B95" s="310" t="s">
        <v>74</v>
      </c>
      <c r="C95" s="310">
        <v>726016</v>
      </c>
      <c r="D95" s="310">
        <v>1</v>
      </c>
      <c r="E95" s="311">
        <v>9</v>
      </c>
      <c r="F95" s="311">
        <v>4</v>
      </c>
      <c r="G95" s="311">
        <v>43</v>
      </c>
      <c r="H95" s="311">
        <v>39</v>
      </c>
      <c r="I95" s="311">
        <v>82</v>
      </c>
      <c r="J95" s="311">
        <v>1</v>
      </c>
      <c r="K95" s="311">
        <v>12</v>
      </c>
      <c r="L95" s="311">
        <v>4</v>
      </c>
      <c r="M95" s="311">
        <v>16</v>
      </c>
      <c r="N95" s="311">
        <v>1</v>
      </c>
      <c r="O95" s="311">
        <v>14</v>
      </c>
      <c r="P95" s="311">
        <v>13</v>
      </c>
      <c r="Q95" s="311">
        <v>27</v>
      </c>
      <c r="R95" s="311">
        <v>1</v>
      </c>
      <c r="S95" s="311">
        <v>7</v>
      </c>
      <c r="T95" s="311">
        <v>10</v>
      </c>
      <c r="U95" s="311">
        <v>17</v>
      </c>
      <c r="V95" s="311">
        <v>1</v>
      </c>
      <c r="W95" s="311">
        <v>10</v>
      </c>
      <c r="X95" s="311">
        <v>12</v>
      </c>
      <c r="Y95" s="311">
        <v>22</v>
      </c>
      <c r="Z95" s="349">
        <v>9</v>
      </c>
      <c r="AA95" s="349">
        <v>13</v>
      </c>
      <c r="AB95" s="349">
        <v>22</v>
      </c>
      <c r="AC95" s="349"/>
      <c r="AD95" s="349"/>
      <c r="AE95" s="349">
        <v>1</v>
      </c>
      <c r="AF95" s="349">
        <v>6</v>
      </c>
      <c r="AG95" s="349">
        <v>7</v>
      </c>
      <c r="AH95" s="1220"/>
    </row>
    <row r="96" spans="1:34" ht="16.5" customHeight="1" x14ac:dyDescent="0.25">
      <c r="A96" s="348" t="s">
        <v>23</v>
      </c>
      <c r="B96" s="310" t="s">
        <v>76</v>
      </c>
      <c r="C96" s="310">
        <v>726028</v>
      </c>
      <c r="D96" s="310">
        <v>1</v>
      </c>
      <c r="E96" s="311"/>
      <c r="F96" s="311">
        <v>5</v>
      </c>
      <c r="G96" s="311">
        <v>69</v>
      </c>
      <c r="H96" s="311">
        <v>55</v>
      </c>
      <c r="I96" s="311">
        <v>124</v>
      </c>
      <c r="J96" s="311">
        <v>1</v>
      </c>
      <c r="K96" s="311">
        <v>16</v>
      </c>
      <c r="L96" s="311">
        <v>10</v>
      </c>
      <c r="M96" s="311">
        <v>26</v>
      </c>
      <c r="N96" s="311">
        <v>2</v>
      </c>
      <c r="O96" s="311">
        <v>22</v>
      </c>
      <c r="P96" s="311">
        <v>19</v>
      </c>
      <c r="Q96" s="311">
        <v>41</v>
      </c>
      <c r="R96" s="311">
        <v>1</v>
      </c>
      <c r="S96" s="311">
        <v>19</v>
      </c>
      <c r="T96" s="311">
        <v>13</v>
      </c>
      <c r="U96" s="311">
        <v>32</v>
      </c>
      <c r="V96" s="311">
        <v>1</v>
      </c>
      <c r="W96" s="311">
        <v>12</v>
      </c>
      <c r="X96" s="311">
        <v>13</v>
      </c>
      <c r="Y96" s="311">
        <v>25</v>
      </c>
      <c r="Z96" s="349">
        <v>12</v>
      </c>
      <c r="AA96" s="349">
        <v>4</v>
      </c>
      <c r="AB96" s="349">
        <v>16</v>
      </c>
      <c r="AC96" s="349"/>
      <c r="AD96" s="349"/>
      <c r="AE96" s="349">
        <v>1</v>
      </c>
      <c r="AF96" s="349">
        <v>6</v>
      </c>
      <c r="AG96" s="349">
        <v>7</v>
      </c>
      <c r="AH96" s="1220"/>
    </row>
    <row r="97" spans="1:34" ht="16.5" customHeight="1" x14ac:dyDescent="0.25">
      <c r="A97" s="348" t="s">
        <v>23</v>
      </c>
      <c r="B97" s="310" t="s">
        <v>73</v>
      </c>
      <c r="C97" s="310">
        <v>726012</v>
      </c>
      <c r="D97" s="310">
        <v>1</v>
      </c>
      <c r="E97" s="311">
        <v>12</v>
      </c>
      <c r="F97" s="311">
        <v>4</v>
      </c>
      <c r="G97" s="311">
        <v>68</v>
      </c>
      <c r="H97" s="311">
        <v>59</v>
      </c>
      <c r="I97" s="311">
        <v>127</v>
      </c>
      <c r="J97" s="311">
        <v>1</v>
      </c>
      <c r="K97" s="311">
        <v>21</v>
      </c>
      <c r="L97" s="311">
        <v>14</v>
      </c>
      <c r="M97" s="311">
        <v>35</v>
      </c>
      <c r="N97" s="311">
        <v>1</v>
      </c>
      <c r="O97" s="311">
        <v>25</v>
      </c>
      <c r="P97" s="311">
        <v>12</v>
      </c>
      <c r="Q97" s="311">
        <v>37</v>
      </c>
      <c r="R97" s="311">
        <v>1</v>
      </c>
      <c r="S97" s="311">
        <v>12</v>
      </c>
      <c r="T97" s="311">
        <v>17</v>
      </c>
      <c r="U97" s="311">
        <v>29</v>
      </c>
      <c r="V97" s="311">
        <v>1</v>
      </c>
      <c r="W97" s="311">
        <v>10</v>
      </c>
      <c r="X97" s="311">
        <v>16</v>
      </c>
      <c r="Y97" s="311">
        <v>26</v>
      </c>
      <c r="Z97" s="349">
        <v>18</v>
      </c>
      <c r="AA97" s="349">
        <v>14</v>
      </c>
      <c r="AB97" s="349">
        <v>32</v>
      </c>
      <c r="AC97" s="349"/>
      <c r="AD97" s="349"/>
      <c r="AE97" s="349">
        <v>1</v>
      </c>
      <c r="AF97" s="349">
        <v>1</v>
      </c>
      <c r="AG97" s="349">
        <v>2</v>
      </c>
      <c r="AH97" s="1220"/>
    </row>
    <row r="98" spans="1:34" ht="16.5" customHeight="1" x14ac:dyDescent="0.25">
      <c r="A98" s="348" t="s">
        <v>23</v>
      </c>
      <c r="B98" s="310" t="s">
        <v>70</v>
      </c>
      <c r="C98" s="310">
        <v>726003</v>
      </c>
      <c r="D98" s="310">
        <v>1</v>
      </c>
      <c r="E98" s="311"/>
      <c r="F98" s="311">
        <v>5</v>
      </c>
      <c r="G98" s="311">
        <v>51</v>
      </c>
      <c r="H98" s="311">
        <v>62</v>
      </c>
      <c r="I98" s="311">
        <v>113</v>
      </c>
      <c r="J98" s="311">
        <v>1</v>
      </c>
      <c r="K98" s="311">
        <v>5</v>
      </c>
      <c r="L98" s="311">
        <v>18</v>
      </c>
      <c r="M98" s="311">
        <v>23</v>
      </c>
      <c r="N98" s="311">
        <v>2</v>
      </c>
      <c r="O98" s="311">
        <v>24</v>
      </c>
      <c r="P98" s="311">
        <v>14</v>
      </c>
      <c r="Q98" s="311">
        <v>38</v>
      </c>
      <c r="R98" s="311">
        <v>1</v>
      </c>
      <c r="S98" s="311">
        <v>8</v>
      </c>
      <c r="T98" s="311">
        <v>16</v>
      </c>
      <c r="U98" s="311">
        <v>24</v>
      </c>
      <c r="V98" s="311">
        <v>1</v>
      </c>
      <c r="W98" s="311">
        <v>14</v>
      </c>
      <c r="X98" s="311">
        <v>14</v>
      </c>
      <c r="Y98" s="311">
        <v>28</v>
      </c>
      <c r="Z98" s="349">
        <v>13</v>
      </c>
      <c r="AA98" s="349">
        <v>15</v>
      </c>
      <c r="AB98" s="349">
        <v>28</v>
      </c>
      <c r="AC98" s="349"/>
      <c r="AD98" s="349"/>
      <c r="AE98" s="349"/>
      <c r="AF98" s="349"/>
      <c r="AG98" s="349"/>
      <c r="AH98" s="1220"/>
    </row>
    <row r="99" spans="1:34" ht="16.5" customHeight="1" x14ac:dyDescent="0.25">
      <c r="A99" s="348" t="s">
        <v>23</v>
      </c>
      <c r="B99" s="310" t="s">
        <v>72</v>
      </c>
      <c r="C99" s="310">
        <v>726008</v>
      </c>
      <c r="D99" s="310">
        <v>1</v>
      </c>
      <c r="E99" s="311"/>
      <c r="F99" s="311">
        <v>4</v>
      </c>
      <c r="G99" s="311">
        <v>33</v>
      </c>
      <c r="H99" s="311">
        <v>21</v>
      </c>
      <c r="I99" s="311">
        <v>54</v>
      </c>
      <c r="J99" s="311">
        <v>1</v>
      </c>
      <c r="K99" s="311">
        <v>5</v>
      </c>
      <c r="L99" s="311">
        <v>6</v>
      </c>
      <c r="M99" s="311">
        <v>11</v>
      </c>
      <c r="N99" s="311">
        <v>1</v>
      </c>
      <c r="O99" s="311">
        <v>13</v>
      </c>
      <c r="P99" s="311">
        <v>3</v>
      </c>
      <c r="Q99" s="311">
        <v>16</v>
      </c>
      <c r="R99" s="311">
        <v>1</v>
      </c>
      <c r="S99" s="311">
        <v>8</v>
      </c>
      <c r="T99" s="311">
        <v>9</v>
      </c>
      <c r="U99" s="311">
        <v>17</v>
      </c>
      <c r="V99" s="311">
        <v>1</v>
      </c>
      <c r="W99" s="311">
        <v>7</v>
      </c>
      <c r="X99" s="311">
        <v>3</v>
      </c>
      <c r="Y99" s="311">
        <v>10</v>
      </c>
      <c r="Z99" s="349">
        <v>5</v>
      </c>
      <c r="AA99" s="349">
        <v>10</v>
      </c>
      <c r="AB99" s="349">
        <v>15</v>
      </c>
      <c r="AC99" s="349"/>
      <c r="AD99" s="349"/>
      <c r="AE99" s="349">
        <v>1</v>
      </c>
      <c r="AF99" s="349">
        <v>4</v>
      </c>
      <c r="AG99" s="349">
        <v>5</v>
      </c>
      <c r="AH99" s="1220"/>
    </row>
    <row r="100" spans="1:34" ht="16.5" customHeight="1" x14ac:dyDescent="0.25">
      <c r="A100" s="348" t="s">
        <v>23</v>
      </c>
      <c r="B100" s="310" t="s">
        <v>78</v>
      </c>
      <c r="C100" s="310">
        <v>726032</v>
      </c>
      <c r="D100" s="310">
        <v>1</v>
      </c>
      <c r="E100" s="311">
        <v>10</v>
      </c>
      <c r="F100" s="311">
        <v>8</v>
      </c>
      <c r="G100" s="311">
        <v>98</v>
      </c>
      <c r="H100" s="311">
        <v>123</v>
      </c>
      <c r="I100" s="311">
        <v>221</v>
      </c>
      <c r="J100" s="311">
        <v>2</v>
      </c>
      <c r="K100" s="311">
        <v>18</v>
      </c>
      <c r="L100" s="311">
        <v>29</v>
      </c>
      <c r="M100" s="311">
        <v>47</v>
      </c>
      <c r="N100" s="311">
        <v>2</v>
      </c>
      <c r="O100" s="311">
        <v>28</v>
      </c>
      <c r="P100" s="311">
        <v>36</v>
      </c>
      <c r="Q100" s="311">
        <v>64</v>
      </c>
      <c r="R100" s="311">
        <v>2</v>
      </c>
      <c r="S100" s="311">
        <v>28</v>
      </c>
      <c r="T100" s="311">
        <v>31</v>
      </c>
      <c r="U100" s="311">
        <v>59</v>
      </c>
      <c r="V100" s="311">
        <v>2</v>
      </c>
      <c r="W100" s="311">
        <v>24</v>
      </c>
      <c r="X100" s="311">
        <v>27</v>
      </c>
      <c r="Y100" s="311">
        <v>51</v>
      </c>
      <c r="Z100" s="349">
        <v>31</v>
      </c>
      <c r="AA100" s="349">
        <v>30</v>
      </c>
      <c r="AB100" s="349">
        <v>61</v>
      </c>
      <c r="AC100" s="349"/>
      <c r="AD100" s="349"/>
      <c r="AE100" s="349"/>
      <c r="AF100" s="349">
        <v>8</v>
      </c>
      <c r="AG100" s="349">
        <v>8</v>
      </c>
      <c r="AH100" s="1220"/>
    </row>
    <row r="101" spans="1:34" ht="16.5" customHeight="1" x14ac:dyDescent="0.25">
      <c r="A101" s="348" t="s">
        <v>23</v>
      </c>
      <c r="B101" s="310" t="s">
        <v>71</v>
      </c>
      <c r="C101" s="310">
        <v>726005</v>
      </c>
      <c r="D101" s="310">
        <v>1</v>
      </c>
      <c r="E101" s="311">
        <v>16</v>
      </c>
      <c r="F101" s="311">
        <v>7</v>
      </c>
      <c r="G101" s="311">
        <v>71</v>
      </c>
      <c r="H101" s="311">
        <v>69</v>
      </c>
      <c r="I101" s="311">
        <v>140</v>
      </c>
      <c r="J101" s="311">
        <v>1</v>
      </c>
      <c r="K101" s="311">
        <v>13</v>
      </c>
      <c r="L101" s="311">
        <v>16</v>
      </c>
      <c r="M101" s="311">
        <v>29</v>
      </c>
      <c r="N101" s="311">
        <v>2</v>
      </c>
      <c r="O101" s="311">
        <v>23</v>
      </c>
      <c r="P101" s="311">
        <v>21</v>
      </c>
      <c r="Q101" s="311">
        <v>44</v>
      </c>
      <c r="R101" s="311">
        <v>2</v>
      </c>
      <c r="S101" s="311">
        <v>17</v>
      </c>
      <c r="T101" s="311">
        <v>17</v>
      </c>
      <c r="U101" s="311">
        <v>34</v>
      </c>
      <c r="V101" s="311">
        <v>2</v>
      </c>
      <c r="W101" s="311">
        <v>18</v>
      </c>
      <c r="X101" s="311">
        <v>15</v>
      </c>
      <c r="Y101" s="311">
        <v>33</v>
      </c>
      <c r="Z101" s="349">
        <v>15</v>
      </c>
      <c r="AA101" s="349">
        <v>10</v>
      </c>
      <c r="AB101" s="349">
        <v>25</v>
      </c>
      <c r="AC101" s="349"/>
      <c r="AD101" s="349"/>
      <c r="AE101" s="349">
        <v>1</v>
      </c>
      <c r="AF101" s="349">
        <v>5</v>
      </c>
      <c r="AG101" s="349">
        <v>6</v>
      </c>
      <c r="AH101" s="1220"/>
    </row>
    <row r="102" spans="1:34" ht="16.5" customHeight="1" x14ac:dyDescent="0.25">
      <c r="A102" s="348" t="s">
        <v>23</v>
      </c>
      <c r="B102" s="310" t="s">
        <v>69</v>
      </c>
      <c r="C102" s="310">
        <v>726001</v>
      </c>
      <c r="D102" s="310">
        <v>1</v>
      </c>
      <c r="E102" s="311">
        <v>9</v>
      </c>
      <c r="F102" s="311">
        <v>4</v>
      </c>
      <c r="G102" s="311">
        <v>39</v>
      </c>
      <c r="H102" s="311">
        <v>33</v>
      </c>
      <c r="I102" s="311">
        <v>72</v>
      </c>
      <c r="J102" s="311">
        <v>1</v>
      </c>
      <c r="K102" s="311">
        <v>12</v>
      </c>
      <c r="L102" s="311">
        <v>9</v>
      </c>
      <c r="M102" s="311">
        <v>21</v>
      </c>
      <c r="N102" s="311">
        <v>1</v>
      </c>
      <c r="O102" s="311">
        <v>10</v>
      </c>
      <c r="P102" s="311">
        <v>13</v>
      </c>
      <c r="Q102" s="311">
        <v>23</v>
      </c>
      <c r="R102" s="311">
        <v>1</v>
      </c>
      <c r="S102" s="311">
        <v>8</v>
      </c>
      <c r="T102" s="311">
        <v>5</v>
      </c>
      <c r="U102" s="311">
        <v>13</v>
      </c>
      <c r="V102" s="311">
        <v>1</v>
      </c>
      <c r="W102" s="311">
        <v>9</v>
      </c>
      <c r="X102" s="311">
        <v>6</v>
      </c>
      <c r="Y102" s="311">
        <v>15</v>
      </c>
      <c r="Z102" s="349">
        <v>7</v>
      </c>
      <c r="AA102" s="349">
        <v>5</v>
      </c>
      <c r="AB102" s="349">
        <v>12</v>
      </c>
      <c r="AC102" s="349"/>
      <c r="AD102" s="349"/>
      <c r="AE102" s="349">
        <v>1</v>
      </c>
      <c r="AF102" s="349">
        <v>2</v>
      </c>
      <c r="AG102" s="349">
        <v>3</v>
      </c>
      <c r="AH102" s="1220"/>
    </row>
    <row r="103" spans="1:34" ht="16.5" customHeight="1" x14ac:dyDescent="0.25">
      <c r="A103" s="348" t="s">
        <v>23</v>
      </c>
      <c r="B103" s="310" t="s">
        <v>25</v>
      </c>
      <c r="C103" s="310">
        <v>726027</v>
      </c>
      <c r="D103" s="310">
        <v>1</v>
      </c>
      <c r="E103" s="311">
        <v>17</v>
      </c>
      <c r="F103" s="311">
        <v>14</v>
      </c>
      <c r="G103" s="311">
        <v>164</v>
      </c>
      <c r="H103" s="311">
        <v>169</v>
      </c>
      <c r="I103" s="311">
        <v>333</v>
      </c>
      <c r="J103" s="311">
        <v>3</v>
      </c>
      <c r="K103" s="311">
        <v>37</v>
      </c>
      <c r="L103" s="311">
        <v>30</v>
      </c>
      <c r="M103" s="311">
        <v>67</v>
      </c>
      <c r="N103" s="311">
        <v>4</v>
      </c>
      <c r="O103" s="311">
        <v>47</v>
      </c>
      <c r="P103" s="311">
        <v>66</v>
      </c>
      <c r="Q103" s="311">
        <v>113</v>
      </c>
      <c r="R103" s="311">
        <v>4</v>
      </c>
      <c r="S103" s="311">
        <v>37</v>
      </c>
      <c r="T103" s="311">
        <v>44</v>
      </c>
      <c r="U103" s="311">
        <v>81</v>
      </c>
      <c r="V103" s="311">
        <v>3</v>
      </c>
      <c r="W103" s="311">
        <v>43</v>
      </c>
      <c r="X103" s="311">
        <v>29</v>
      </c>
      <c r="Y103" s="311">
        <v>72</v>
      </c>
      <c r="Z103" s="349">
        <v>46</v>
      </c>
      <c r="AA103" s="349">
        <v>32</v>
      </c>
      <c r="AB103" s="349">
        <v>78</v>
      </c>
      <c r="AC103" s="349"/>
      <c r="AD103" s="349"/>
      <c r="AE103" s="349">
        <v>1</v>
      </c>
      <c r="AF103" s="349">
        <v>20</v>
      </c>
      <c r="AG103" s="349">
        <v>21</v>
      </c>
      <c r="AH103" s="1220">
        <v>1</v>
      </c>
    </row>
    <row r="104" spans="1:34" s="357" customFormat="1" ht="16.5" customHeight="1" x14ac:dyDescent="0.25">
      <c r="A104" s="1344" t="s">
        <v>452</v>
      </c>
      <c r="B104" s="1337"/>
      <c r="C104" s="1337"/>
      <c r="D104" s="358">
        <f>SUM(D93:D103)</f>
        <v>11</v>
      </c>
      <c r="E104" s="356">
        <f t="shared" ref="E104:AH104" si="6">SUM(E93:E103)</f>
        <v>102</v>
      </c>
      <c r="F104" s="356">
        <f t="shared" si="6"/>
        <v>70</v>
      </c>
      <c r="G104" s="356">
        <f t="shared" si="6"/>
        <v>873</v>
      </c>
      <c r="H104" s="356">
        <f t="shared" si="6"/>
        <v>809</v>
      </c>
      <c r="I104" s="356">
        <f>SUM(I93:I103)</f>
        <v>1682</v>
      </c>
      <c r="J104" s="356">
        <f t="shared" si="6"/>
        <v>15</v>
      </c>
      <c r="K104" s="356">
        <f t="shared" si="6"/>
        <v>178</v>
      </c>
      <c r="L104" s="356">
        <f t="shared" si="6"/>
        <v>171</v>
      </c>
      <c r="M104" s="356">
        <f t="shared" si="6"/>
        <v>349</v>
      </c>
      <c r="N104" s="356">
        <f t="shared" si="6"/>
        <v>20</v>
      </c>
      <c r="O104" s="356">
        <f t="shared" si="6"/>
        <v>276</v>
      </c>
      <c r="P104" s="356">
        <f t="shared" si="6"/>
        <v>253</v>
      </c>
      <c r="Q104" s="356">
        <f t="shared" si="6"/>
        <v>529</v>
      </c>
      <c r="R104" s="356">
        <f t="shared" si="6"/>
        <v>18</v>
      </c>
      <c r="S104" s="356">
        <f t="shared" si="6"/>
        <v>207</v>
      </c>
      <c r="T104" s="356">
        <f t="shared" si="6"/>
        <v>207</v>
      </c>
      <c r="U104" s="356">
        <f t="shared" si="6"/>
        <v>414</v>
      </c>
      <c r="V104" s="356">
        <f t="shared" si="6"/>
        <v>17</v>
      </c>
      <c r="W104" s="356">
        <f t="shared" si="6"/>
        <v>212</v>
      </c>
      <c r="X104" s="356">
        <f t="shared" si="6"/>
        <v>178</v>
      </c>
      <c r="Y104" s="356">
        <f t="shared" si="6"/>
        <v>390</v>
      </c>
      <c r="Z104" s="356">
        <f t="shared" si="6"/>
        <v>205</v>
      </c>
      <c r="AA104" s="356">
        <f t="shared" si="6"/>
        <v>168</v>
      </c>
      <c r="AB104" s="356">
        <f t="shared" si="6"/>
        <v>373</v>
      </c>
      <c r="AC104" s="356">
        <f t="shared" si="6"/>
        <v>1</v>
      </c>
      <c r="AD104" s="356"/>
      <c r="AE104" s="356">
        <f t="shared" si="6"/>
        <v>9</v>
      </c>
      <c r="AF104" s="356">
        <f t="shared" si="6"/>
        <v>75</v>
      </c>
      <c r="AG104" s="356">
        <f t="shared" si="6"/>
        <v>85</v>
      </c>
      <c r="AH104" s="1221">
        <f t="shared" si="6"/>
        <v>1</v>
      </c>
    </row>
    <row r="105" spans="1:34" ht="16.5" customHeight="1" x14ac:dyDescent="0.25">
      <c r="A105" s="352" t="s">
        <v>23</v>
      </c>
      <c r="B105" s="353" t="s">
        <v>68</v>
      </c>
      <c r="C105" s="353">
        <v>725992</v>
      </c>
      <c r="D105" s="353">
        <v>1</v>
      </c>
      <c r="E105" s="354">
        <v>10</v>
      </c>
      <c r="F105" s="354">
        <v>5</v>
      </c>
      <c r="G105" s="354">
        <v>60</v>
      </c>
      <c r="H105" s="354">
        <v>58</v>
      </c>
      <c r="I105" s="354">
        <v>118</v>
      </c>
      <c r="J105" s="354">
        <v>1</v>
      </c>
      <c r="K105" s="354">
        <v>10</v>
      </c>
      <c r="L105" s="354">
        <v>13</v>
      </c>
      <c r="M105" s="354">
        <v>23</v>
      </c>
      <c r="N105" s="354">
        <v>2</v>
      </c>
      <c r="O105" s="354">
        <v>22</v>
      </c>
      <c r="P105" s="354">
        <v>17</v>
      </c>
      <c r="Q105" s="354">
        <v>39</v>
      </c>
      <c r="R105" s="354">
        <v>1</v>
      </c>
      <c r="S105" s="354">
        <v>14</v>
      </c>
      <c r="T105" s="354">
        <v>15</v>
      </c>
      <c r="U105" s="354">
        <v>29</v>
      </c>
      <c r="V105" s="354">
        <v>1</v>
      </c>
      <c r="W105" s="354">
        <v>14</v>
      </c>
      <c r="X105" s="354">
        <v>13</v>
      </c>
      <c r="Y105" s="354">
        <v>27</v>
      </c>
      <c r="Z105" s="355">
        <v>13</v>
      </c>
      <c r="AA105" s="355">
        <v>8</v>
      </c>
      <c r="AB105" s="355">
        <v>21</v>
      </c>
      <c r="AC105" s="355"/>
      <c r="AD105" s="355"/>
      <c r="AE105" s="355">
        <v>1</v>
      </c>
      <c r="AF105" s="355">
        <v>2</v>
      </c>
      <c r="AG105" s="355">
        <v>3</v>
      </c>
      <c r="AH105" s="1222"/>
    </row>
    <row r="106" spans="1:34" ht="16.5" customHeight="1" x14ac:dyDescent="0.25">
      <c r="A106" s="352" t="s">
        <v>23</v>
      </c>
      <c r="B106" s="353" t="s">
        <v>67</v>
      </c>
      <c r="C106" s="353">
        <v>725990</v>
      </c>
      <c r="D106" s="353">
        <v>1</v>
      </c>
      <c r="E106" s="354">
        <v>9</v>
      </c>
      <c r="F106" s="354">
        <v>4</v>
      </c>
      <c r="G106" s="354">
        <v>34</v>
      </c>
      <c r="H106" s="354">
        <v>28</v>
      </c>
      <c r="I106" s="354">
        <v>62</v>
      </c>
      <c r="J106" s="354">
        <v>1</v>
      </c>
      <c r="K106" s="354">
        <v>6</v>
      </c>
      <c r="L106" s="354">
        <v>8</v>
      </c>
      <c r="M106" s="354">
        <v>14</v>
      </c>
      <c r="N106" s="354">
        <v>1</v>
      </c>
      <c r="O106" s="354">
        <v>11</v>
      </c>
      <c r="P106" s="354">
        <v>8</v>
      </c>
      <c r="Q106" s="354">
        <v>19</v>
      </c>
      <c r="R106" s="354">
        <v>1</v>
      </c>
      <c r="S106" s="354">
        <v>11</v>
      </c>
      <c r="T106" s="354">
        <v>5</v>
      </c>
      <c r="U106" s="354">
        <v>16</v>
      </c>
      <c r="V106" s="354">
        <v>1</v>
      </c>
      <c r="W106" s="354">
        <v>6</v>
      </c>
      <c r="X106" s="354">
        <v>7</v>
      </c>
      <c r="Y106" s="354">
        <v>13</v>
      </c>
      <c r="Z106" s="355">
        <v>16</v>
      </c>
      <c r="AA106" s="355">
        <v>10</v>
      </c>
      <c r="AB106" s="355">
        <v>26</v>
      </c>
      <c r="AC106" s="355"/>
      <c r="AD106" s="355"/>
      <c r="AE106" s="355">
        <v>1</v>
      </c>
      <c r="AF106" s="355">
        <v>3</v>
      </c>
      <c r="AG106" s="355">
        <v>4</v>
      </c>
      <c r="AH106" s="1222"/>
    </row>
    <row r="107" spans="1:34" ht="16.5" customHeight="1" x14ac:dyDescent="0.25">
      <c r="A107" s="352" t="s">
        <v>23</v>
      </c>
      <c r="B107" s="353" t="s">
        <v>66</v>
      </c>
      <c r="C107" s="353">
        <v>725986</v>
      </c>
      <c r="D107" s="353">
        <v>1</v>
      </c>
      <c r="E107" s="354">
        <v>23</v>
      </c>
      <c r="F107" s="354">
        <v>9</v>
      </c>
      <c r="G107" s="354">
        <v>104</v>
      </c>
      <c r="H107" s="354">
        <v>108</v>
      </c>
      <c r="I107" s="354">
        <v>212</v>
      </c>
      <c r="J107" s="354">
        <v>2</v>
      </c>
      <c r="K107" s="354">
        <v>20</v>
      </c>
      <c r="L107" s="354">
        <v>23</v>
      </c>
      <c r="M107" s="354">
        <v>43</v>
      </c>
      <c r="N107" s="354">
        <v>3</v>
      </c>
      <c r="O107" s="354">
        <v>42</v>
      </c>
      <c r="P107" s="354">
        <v>37</v>
      </c>
      <c r="Q107" s="354">
        <v>79</v>
      </c>
      <c r="R107" s="354">
        <v>2</v>
      </c>
      <c r="S107" s="354">
        <v>24</v>
      </c>
      <c r="T107" s="354">
        <v>18</v>
      </c>
      <c r="U107" s="354">
        <v>42</v>
      </c>
      <c r="V107" s="354">
        <v>2</v>
      </c>
      <c r="W107" s="354">
        <v>18</v>
      </c>
      <c r="X107" s="354">
        <v>30</v>
      </c>
      <c r="Y107" s="354">
        <v>48</v>
      </c>
      <c r="Z107" s="355">
        <v>25</v>
      </c>
      <c r="AA107" s="355">
        <v>28</v>
      </c>
      <c r="AB107" s="355">
        <v>53</v>
      </c>
      <c r="AC107" s="355"/>
      <c r="AD107" s="355"/>
      <c r="AE107" s="355"/>
      <c r="AF107" s="355">
        <v>12</v>
      </c>
      <c r="AG107" s="355">
        <v>12</v>
      </c>
      <c r="AH107" s="1222">
        <v>1</v>
      </c>
    </row>
    <row r="108" spans="1:34" ht="16.5" customHeight="1" x14ac:dyDescent="0.25">
      <c r="A108" s="352" t="s">
        <v>23</v>
      </c>
      <c r="B108" s="353" t="s">
        <v>77</v>
      </c>
      <c r="C108" s="353">
        <v>726030</v>
      </c>
      <c r="D108" s="353">
        <v>1</v>
      </c>
      <c r="E108" s="354">
        <v>9</v>
      </c>
      <c r="F108" s="354">
        <v>7</v>
      </c>
      <c r="G108" s="354">
        <v>80</v>
      </c>
      <c r="H108" s="354">
        <v>95</v>
      </c>
      <c r="I108" s="354">
        <v>175</v>
      </c>
      <c r="J108" s="354">
        <v>2</v>
      </c>
      <c r="K108" s="354">
        <v>19</v>
      </c>
      <c r="L108" s="354">
        <v>20</v>
      </c>
      <c r="M108" s="354">
        <v>39</v>
      </c>
      <c r="N108" s="354">
        <v>2</v>
      </c>
      <c r="O108" s="354">
        <v>32</v>
      </c>
      <c r="P108" s="354">
        <v>24</v>
      </c>
      <c r="Q108" s="354">
        <v>56</v>
      </c>
      <c r="R108" s="354">
        <v>2</v>
      </c>
      <c r="S108" s="354">
        <v>16</v>
      </c>
      <c r="T108" s="354">
        <v>29</v>
      </c>
      <c r="U108" s="354">
        <v>45</v>
      </c>
      <c r="V108" s="354">
        <v>1</v>
      </c>
      <c r="W108" s="354">
        <v>13</v>
      </c>
      <c r="X108" s="354">
        <v>22</v>
      </c>
      <c r="Y108" s="354">
        <v>35</v>
      </c>
      <c r="Z108" s="355">
        <v>14</v>
      </c>
      <c r="AA108" s="355">
        <v>13</v>
      </c>
      <c r="AB108" s="355">
        <v>27</v>
      </c>
      <c r="AC108" s="355"/>
      <c r="AD108" s="355"/>
      <c r="AE108" s="355"/>
      <c r="AF108" s="355">
        <v>6</v>
      </c>
      <c r="AG108" s="355">
        <v>6</v>
      </c>
      <c r="AH108" s="1222"/>
    </row>
    <row r="109" spans="1:34" ht="16.5" customHeight="1" x14ac:dyDescent="0.25">
      <c r="A109" s="352" t="s">
        <v>23</v>
      </c>
      <c r="B109" s="353" t="s">
        <v>65</v>
      </c>
      <c r="C109" s="353">
        <v>725984</v>
      </c>
      <c r="D109" s="353">
        <v>1</v>
      </c>
      <c r="E109" s="354">
        <v>12</v>
      </c>
      <c r="F109" s="354">
        <v>4</v>
      </c>
      <c r="G109" s="354">
        <v>44</v>
      </c>
      <c r="H109" s="354">
        <v>47</v>
      </c>
      <c r="I109" s="354">
        <v>91</v>
      </c>
      <c r="J109" s="354">
        <v>1</v>
      </c>
      <c r="K109" s="354">
        <v>7</v>
      </c>
      <c r="L109" s="354">
        <v>13</v>
      </c>
      <c r="M109" s="354">
        <v>20</v>
      </c>
      <c r="N109" s="354">
        <v>1</v>
      </c>
      <c r="O109" s="354">
        <v>14</v>
      </c>
      <c r="P109" s="354">
        <v>18</v>
      </c>
      <c r="Q109" s="354">
        <v>32</v>
      </c>
      <c r="R109" s="354">
        <v>1</v>
      </c>
      <c r="S109" s="354">
        <v>10</v>
      </c>
      <c r="T109" s="354">
        <v>7</v>
      </c>
      <c r="U109" s="354">
        <v>17</v>
      </c>
      <c r="V109" s="354">
        <v>1</v>
      </c>
      <c r="W109" s="354">
        <v>13</v>
      </c>
      <c r="X109" s="354">
        <v>9</v>
      </c>
      <c r="Y109" s="354">
        <v>22</v>
      </c>
      <c r="Z109" s="355">
        <v>12</v>
      </c>
      <c r="AA109" s="355">
        <v>15</v>
      </c>
      <c r="AB109" s="355">
        <v>27</v>
      </c>
      <c r="AC109" s="355"/>
      <c r="AD109" s="355"/>
      <c r="AE109" s="355"/>
      <c r="AF109" s="355">
        <v>6</v>
      </c>
      <c r="AG109" s="355">
        <v>6</v>
      </c>
      <c r="AH109" s="1222"/>
    </row>
    <row r="110" spans="1:34" ht="16.5" customHeight="1" x14ac:dyDescent="0.25">
      <c r="A110" s="352" t="s">
        <v>23</v>
      </c>
      <c r="B110" s="353" t="s">
        <v>64</v>
      </c>
      <c r="C110" s="353">
        <v>725981</v>
      </c>
      <c r="D110" s="353">
        <v>1</v>
      </c>
      <c r="E110" s="354">
        <v>9</v>
      </c>
      <c r="F110" s="354">
        <v>4</v>
      </c>
      <c r="G110" s="354">
        <v>39</v>
      </c>
      <c r="H110" s="354">
        <v>42</v>
      </c>
      <c r="I110" s="354">
        <v>81</v>
      </c>
      <c r="J110" s="354">
        <v>1</v>
      </c>
      <c r="K110" s="354">
        <v>10</v>
      </c>
      <c r="L110" s="354">
        <v>12</v>
      </c>
      <c r="M110" s="354">
        <v>22</v>
      </c>
      <c r="N110" s="354">
        <v>1</v>
      </c>
      <c r="O110" s="354">
        <v>11</v>
      </c>
      <c r="P110" s="354">
        <v>12</v>
      </c>
      <c r="Q110" s="354">
        <v>23</v>
      </c>
      <c r="R110" s="354">
        <v>1</v>
      </c>
      <c r="S110" s="354">
        <v>9</v>
      </c>
      <c r="T110" s="354">
        <v>11</v>
      </c>
      <c r="U110" s="354">
        <v>20</v>
      </c>
      <c r="V110" s="354">
        <v>1</v>
      </c>
      <c r="W110" s="354">
        <v>9</v>
      </c>
      <c r="X110" s="354">
        <v>7</v>
      </c>
      <c r="Y110" s="354">
        <v>16</v>
      </c>
      <c r="Z110" s="355">
        <v>7</v>
      </c>
      <c r="AA110" s="355">
        <v>5</v>
      </c>
      <c r="AB110" s="355">
        <v>12</v>
      </c>
      <c r="AC110" s="355"/>
      <c r="AD110" s="355"/>
      <c r="AE110" s="355">
        <v>1</v>
      </c>
      <c r="AF110" s="355">
        <v>2</v>
      </c>
      <c r="AG110" s="355">
        <v>3</v>
      </c>
      <c r="AH110" s="1222"/>
    </row>
    <row r="111" spans="1:34" s="335" customFormat="1" ht="16.5" customHeight="1" x14ac:dyDescent="0.25">
      <c r="A111" s="1355" t="s">
        <v>1023</v>
      </c>
      <c r="B111" s="1325"/>
      <c r="C111" s="1325"/>
      <c r="D111" s="1200">
        <f>SUM(D105:D110)</f>
        <v>6</v>
      </c>
      <c r="E111" s="359">
        <f t="shared" ref="E111:AH111" si="7">SUM(E105:E110)</f>
        <v>72</v>
      </c>
      <c r="F111" s="359">
        <f t="shared" si="7"/>
        <v>33</v>
      </c>
      <c r="G111" s="359">
        <f t="shared" si="7"/>
        <v>361</v>
      </c>
      <c r="H111" s="359">
        <f t="shared" si="7"/>
        <v>378</v>
      </c>
      <c r="I111" s="359">
        <f t="shared" si="7"/>
        <v>739</v>
      </c>
      <c r="J111" s="359">
        <f t="shared" si="7"/>
        <v>8</v>
      </c>
      <c r="K111" s="359">
        <f t="shared" si="7"/>
        <v>72</v>
      </c>
      <c r="L111" s="359">
        <f t="shared" si="7"/>
        <v>89</v>
      </c>
      <c r="M111" s="359">
        <f t="shared" si="7"/>
        <v>161</v>
      </c>
      <c r="N111" s="359">
        <f t="shared" si="7"/>
        <v>10</v>
      </c>
      <c r="O111" s="359">
        <f t="shared" si="7"/>
        <v>132</v>
      </c>
      <c r="P111" s="359">
        <f t="shared" si="7"/>
        <v>116</v>
      </c>
      <c r="Q111" s="359">
        <f t="shared" si="7"/>
        <v>248</v>
      </c>
      <c r="R111" s="359">
        <f t="shared" si="7"/>
        <v>8</v>
      </c>
      <c r="S111" s="359">
        <f t="shared" si="7"/>
        <v>84</v>
      </c>
      <c r="T111" s="359">
        <f t="shared" si="7"/>
        <v>85</v>
      </c>
      <c r="U111" s="359">
        <f t="shared" si="7"/>
        <v>169</v>
      </c>
      <c r="V111" s="359">
        <f t="shared" si="7"/>
        <v>7</v>
      </c>
      <c r="W111" s="359">
        <f t="shared" si="7"/>
        <v>73</v>
      </c>
      <c r="X111" s="359">
        <f t="shared" si="7"/>
        <v>88</v>
      </c>
      <c r="Y111" s="359">
        <f t="shared" si="7"/>
        <v>161</v>
      </c>
      <c r="Z111" s="359">
        <f t="shared" si="7"/>
        <v>87</v>
      </c>
      <c r="AA111" s="359">
        <f t="shared" si="7"/>
        <v>79</v>
      </c>
      <c r="AB111" s="359">
        <f t="shared" si="7"/>
        <v>166</v>
      </c>
      <c r="AC111" s="359"/>
      <c r="AD111" s="359"/>
      <c r="AE111" s="359">
        <f t="shared" si="7"/>
        <v>3</v>
      </c>
      <c r="AF111" s="359">
        <f t="shared" si="7"/>
        <v>31</v>
      </c>
      <c r="AG111" s="359">
        <f t="shared" si="7"/>
        <v>34</v>
      </c>
      <c r="AH111" s="1223">
        <f t="shared" si="7"/>
        <v>1</v>
      </c>
    </row>
    <row r="112" spans="1:34" s="339" customFormat="1" ht="16.5" customHeight="1" x14ac:dyDescent="0.25">
      <c r="A112" s="1356" t="s">
        <v>1016</v>
      </c>
      <c r="B112" s="1357"/>
      <c r="C112" s="1357"/>
      <c r="D112" s="362">
        <f>SUM(D111,D104)</f>
        <v>17</v>
      </c>
      <c r="E112" s="363">
        <f t="shared" ref="E112:AH112" si="8">SUM(E111,E104)</f>
        <v>174</v>
      </c>
      <c r="F112" s="363">
        <f t="shared" si="8"/>
        <v>103</v>
      </c>
      <c r="G112" s="363">
        <f t="shared" si="8"/>
        <v>1234</v>
      </c>
      <c r="H112" s="363">
        <f t="shared" si="8"/>
        <v>1187</v>
      </c>
      <c r="I112" s="363">
        <f t="shared" si="8"/>
        <v>2421</v>
      </c>
      <c r="J112" s="363">
        <f t="shared" si="8"/>
        <v>23</v>
      </c>
      <c r="K112" s="363">
        <f t="shared" si="8"/>
        <v>250</v>
      </c>
      <c r="L112" s="363">
        <f t="shared" si="8"/>
        <v>260</v>
      </c>
      <c r="M112" s="363">
        <f t="shared" si="8"/>
        <v>510</v>
      </c>
      <c r="N112" s="363">
        <f t="shared" si="8"/>
        <v>30</v>
      </c>
      <c r="O112" s="363">
        <f t="shared" si="8"/>
        <v>408</v>
      </c>
      <c r="P112" s="363">
        <f t="shared" si="8"/>
        <v>369</v>
      </c>
      <c r="Q112" s="363">
        <f t="shared" si="8"/>
        <v>777</v>
      </c>
      <c r="R112" s="363">
        <f t="shared" si="8"/>
        <v>26</v>
      </c>
      <c r="S112" s="363">
        <f t="shared" si="8"/>
        <v>291</v>
      </c>
      <c r="T112" s="363">
        <f t="shared" si="8"/>
        <v>292</v>
      </c>
      <c r="U112" s="363">
        <f t="shared" si="8"/>
        <v>583</v>
      </c>
      <c r="V112" s="363">
        <f t="shared" si="8"/>
        <v>24</v>
      </c>
      <c r="W112" s="363">
        <f t="shared" si="8"/>
        <v>285</v>
      </c>
      <c r="X112" s="363">
        <f t="shared" si="8"/>
        <v>266</v>
      </c>
      <c r="Y112" s="363">
        <f t="shared" si="8"/>
        <v>551</v>
      </c>
      <c r="Z112" s="363">
        <f t="shared" si="8"/>
        <v>292</v>
      </c>
      <c r="AA112" s="363">
        <f t="shared" si="8"/>
        <v>247</v>
      </c>
      <c r="AB112" s="363">
        <f t="shared" si="8"/>
        <v>539</v>
      </c>
      <c r="AC112" s="363">
        <f t="shared" si="8"/>
        <v>1</v>
      </c>
      <c r="AD112" s="363"/>
      <c r="AE112" s="363">
        <f t="shared" si="8"/>
        <v>12</v>
      </c>
      <c r="AF112" s="363">
        <f t="shared" si="8"/>
        <v>106</v>
      </c>
      <c r="AG112" s="363">
        <f t="shared" si="8"/>
        <v>119</v>
      </c>
      <c r="AH112" s="1224">
        <f t="shared" si="8"/>
        <v>2</v>
      </c>
    </row>
    <row r="113" spans="1:34" ht="16.5" customHeight="1" x14ac:dyDescent="0.25">
      <c r="A113" s="348" t="s">
        <v>80</v>
      </c>
      <c r="B113" s="310" t="s">
        <v>105</v>
      </c>
      <c r="C113" s="310">
        <v>726256</v>
      </c>
      <c r="D113" s="310">
        <v>1</v>
      </c>
      <c r="E113" s="311">
        <v>19</v>
      </c>
      <c r="F113" s="311">
        <v>9</v>
      </c>
      <c r="G113" s="311">
        <v>120</v>
      </c>
      <c r="H113" s="311">
        <v>135</v>
      </c>
      <c r="I113" s="311">
        <v>255</v>
      </c>
      <c r="J113" s="311">
        <v>2</v>
      </c>
      <c r="K113" s="311">
        <v>33</v>
      </c>
      <c r="L113" s="311">
        <v>29</v>
      </c>
      <c r="M113" s="311">
        <v>62</v>
      </c>
      <c r="N113" s="311">
        <v>3</v>
      </c>
      <c r="O113" s="311">
        <v>41</v>
      </c>
      <c r="P113" s="311">
        <v>40</v>
      </c>
      <c r="Q113" s="311">
        <v>81</v>
      </c>
      <c r="R113" s="311">
        <v>2</v>
      </c>
      <c r="S113" s="311">
        <v>23</v>
      </c>
      <c r="T113" s="311">
        <v>38</v>
      </c>
      <c r="U113" s="311">
        <v>61</v>
      </c>
      <c r="V113" s="311">
        <v>2</v>
      </c>
      <c r="W113" s="311">
        <v>23</v>
      </c>
      <c r="X113" s="311">
        <v>28</v>
      </c>
      <c r="Y113" s="311">
        <v>51</v>
      </c>
      <c r="Z113" s="349">
        <v>26</v>
      </c>
      <c r="AA113" s="349">
        <v>16</v>
      </c>
      <c r="AB113" s="349">
        <v>42</v>
      </c>
      <c r="AC113" s="349"/>
      <c r="AD113" s="349"/>
      <c r="AE113" s="349">
        <v>1</v>
      </c>
      <c r="AF113" s="349">
        <v>15</v>
      </c>
      <c r="AG113" s="349">
        <v>16</v>
      </c>
      <c r="AH113" s="1220">
        <v>1</v>
      </c>
    </row>
    <row r="114" spans="1:34" ht="16.5" customHeight="1" x14ac:dyDescent="0.25">
      <c r="A114" s="348" t="s">
        <v>80</v>
      </c>
      <c r="B114" s="310" t="s">
        <v>82</v>
      </c>
      <c r="C114" s="310">
        <v>726304</v>
      </c>
      <c r="D114" s="310">
        <v>1</v>
      </c>
      <c r="E114" s="311">
        <v>8</v>
      </c>
      <c r="F114" s="311">
        <v>7</v>
      </c>
      <c r="G114" s="311">
        <v>68</v>
      </c>
      <c r="H114" s="311">
        <v>60</v>
      </c>
      <c r="I114" s="311">
        <v>128</v>
      </c>
      <c r="J114" s="311">
        <v>1</v>
      </c>
      <c r="K114" s="311">
        <v>8</v>
      </c>
      <c r="L114" s="311">
        <v>9</v>
      </c>
      <c r="M114" s="311">
        <v>17</v>
      </c>
      <c r="N114" s="311">
        <v>2</v>
      </c>
      <c r="O114" s="311">
        <v>18</v>
      </c>
      <c r="P114" s="311">
        <v>20</v>
      </c>
      <c r="Q114" s="311">
        <v>38</v>
      </c>
      <c r="R114" s="311">
        <v>2</v>
      </c>
      <c r="S114" s="311">
        <v>24</v>
      </c>
      <c r="T114" s="311">
        <v>16</v>
      </c>
      <c r="U114" s="311">
        <v>40</v>
      </c>
      <c r="V114" s="311">
        <v>2</v>
      </c>
      <c r="W114" s="311">
        <v>18</v>
      </c>
      <c r="X114" s="311">
        <v>15</v>
      </c>
      <c r="Y114" s="311">
        <v>33</v>
      </c>
      <c r="Z114" s="349">
        <v>23</v>
      </c>
      <c r="AA114" s="349">
        <v>18</v>
      </c>
      <c r="AB114" s="349">
        <v>41</v>
      </c>
      <c r="AC114" s="349"/>
      <c r="AD114" s="349"/>
      <c r="AE114" s="349"/>
      <c r="AF114" s="349">
        <v>10</v>
      </c>
      <c r="AG114" s="349">
        <v>10</v>
      </c>
      <c r="AH114" s="1220">
        <v>2</v>
      </c>
    </row>
    <row r="115" spans="1:34" s="332" customFormat="1" ht="16.5" customHeight="1" x14ac:dyDescent="0.25">
      <c r="A115" s="1344" t="s">
        <v>453</v>
      </c>
      <c r="B115" s="1337"/>
      <c r="C115" s="1337"/>
      <c r="D115" s="329">
        <f>SUM(D113:D114)</f>
        <v>2</v>
      </c>
      <c r="E115" s="356">
        <f t="shared" ref="E115:AH115" si="9">SUM(E113:E114)</f>
        <v>27</v>
      </c>
      <c r="F115" s="356">
        <f t="shared" si="9"/>
        <v>16</v>
      </c>
      <c r="G115" s="356">
        <f t="shared" si="9"/>
        <v>188</v>
      </c>
      <c r="H115" s="356">
        <f t="shared" si="9"/>
        <v>195</v>
      </c>
      <c r="I115" s="356">
        <f>SUM(I113:I114)</f>
        <v>383</v>
      </c>
      <c r="J115" s="356">
        <f t="shared" si="9"/>
        <v>3</v>
      </c>
      <c r="K115" s="356">
        <f t="shared" si="9"/>
        <v>41</v>
      </c>
      <c r="L115" s="356">
        <f t="shared" si="9"/>
        <v>38</v>
      </c>
      <c r="M115" s="356">
        <f t="shared" si="9"/>
        <v>79</v>
      </c>
      <c r="N115" s="356">
        <f t="shared" si="9"/>
        <v>5</v>
      </c>
      <c r="O115" s="356">
        <f t="shared" si="9"/>
        <v>59</v>
      </c>
      <c r="P115" s="356">
        <f t="shared" si="9"/>
        <v>60</v>
      </c>
      <c r="Q115" s="356">
        <f t="shared" si="9"/>
        <v>119</v>
      </c>
      <c r="R115" s="356">
        <f t="shared" si="9"/>
        <v>4</v>
      </c>
      <c r="S115" s="356">
        <f t="shared" si="9"/>
        <v>47</v>
      </c>
      <c r="T115" s="356">
        <f t="shared" si="9"/>
        <v>54</v>
      </c>
      <c r="U115" s="356">
        <f t="shared" si="9"/>
        <v>101</v>
      </c>
      <c r="V115" s="356">
        <f t="shared" si="9"/>
        <v>4</v>
      </c>
      <c r="W115" s="356">
        <f t="shared" si="9"/>
        <v>41</v>
      </c>
      <c r="X115" s="356">
        <f t="shared" si="9"/>
        <v>43</v>
      </c>
      <c r="Y115" s="356">
        <f t="shared" si="9"/>
        <v>84</v>
      </c>
      <c r="Z115" s="356">
        <f t="shared" si="9"/>
        <v>49</v>
      </c>
      <c r="AA115" s="356">
        <f t="shared" si="9"/>
        <v>34</v>
      </c>
      <c r="AB115" s="356">
        <f t="shared" si="9"/>
        <v>83</v>
      </c>
      <c r="AC115" s="356"/>
      <c r="AD115" s="356"/>
      <c r="AE115" s="356">
        <f t="shared" si="9"/>
        <v>1</v>
      </c>
      <c r="AF115" s="356">
        <f t="shared" si="9"/>
        <v>25</v>
      </c>
      <c r="AG115" s="356">
        <f t="shared" si="9"/>
        <v>26</v>
      </c>
      <c r="AH115" s="1221">
        <f t="shared" si="9"/>
        <v>3</v>
      </c>
    </row>
    <row r="116" spans="1:34" ht="16.5" customHeight="1" x14ac:dyDescent="0.25">
      <c r="A116" s="352" t="s">
        <v>80</v>
      </c>
      <c r="B116" s="353" t="s">
        <v>111</v>
      </c>
      <c r="C116" s="353">
        <v>726296</v>
      </c>
      <c r="D116" s="353">
        <v>1</v>
      </c>
      <c r="E116" s="354"/>
      <c r="F116" s="354">
        <v>4</v>
      </c>
      <c r="G116" s="354">
        <v>31</v>
      </c>
      <c r="H116" s="354">
        <v>33</v>
      </c>
      <c r="I116" s="354">
        <v>64</v>
      </c>
      <c r="J116" s="354">
        <v>1</v>
      </c>
      <c r="K116" s="354">
        <v>9</v>
      </c>
      <c r="L116" s="354">
        <v>11</v>
      </c>
      <c r="M116" s="354">
        <v>20</v>
      </c>
      <c r="N116" s="354">
        <v>1</v>
      </c>
      <c r="O116" s="354">
        <v>11</v>
      </c>
      <c r="P116" s="354">
        <v>11</v>
      </c>
      <c r="Q116" s="354">
        <v>22</v>
      </c>
      <c r="R116" s="354">
        <v>1</v>
      </c>
      <c r="S116" s="354">
        <v>7</v>
      </c>
      <c r="T116" s="354">
        <v>7</v>
      </c>
      <c r="U116" s="354">
        <v>14</v>
      </c>
      <c r="V116" s="354">
        <v>1</v>
      </c>
      <c r="W116" s="354">
        <v>4</v>
      </c>
      <c r="X116" s="354">
        <v>4</v>
      </c>
      <c r="Y116" s="354">
        <v>8</v>
      </c>
      <c r="Z116" s="355">
        <v>8</v>
      </c>
      <c r="AA116" s="355">
        <v>6</v>
      </c>
      <c r="AB116" s="355">
        <v>14</v>
      </c>
      <c r="AC116" s="355"/>
      <c r="AD116" s="355"/>
      <c r="AE116" s="355">
        <v>1</v>
      </c>
      <c r="AF116" s="355">
        <v>5</v>
      </c>
      <c r="AG116" s="355">
        <v>6</v>
      </c>
      <c r="AH116" s="1222"/>
    </row>
    <row r="117" spans="1:34" ht="16.5" customHeight="1" x14ac:dyDescent="0.25">
      <c r="A117" s="352" t="s">
        <v>80</v>
      </c>
      <c r="B117" s="353" t="s">
        <v>106</v>
      </c>
      <c r="C117" s="353">
        <v>726259</v>
      </c>
      <c r="D117" s="353">
        <v>1</v>
      </c>
      <c r="E117" s="354">
        <v>5</v>
      </c>
      <c r="F117" s="354">
        <v>4</v>
      </c>
      <c r="G117" s="354">
        <v>41</v>
      </c>
      <c r="H117" s="354">
        <v>56</v>
      </c>
      <c r="I117" s="354">
        <v>97</v>
      </c>
      <c r="J117" s="354">
        <v>1</v>
      </c>
      <c r="K117" s="354">
        <v>10</v>
      </c>
      <c r="L117" s="354">
        <v>15</v>
      </c>
      <c r="M117" s="354">
        <v>25</v>
      </c>
      <c r="N117" s="354">
        <v>1</v>
      </c>
      <c r="O117" s="354">
        <v>17</v>
      </c>
      <c r="P117" s="354">
        <v>15</v>
      </c>
      <c r="Q117" s="354">
        <v>32</v>
      </c>
      <c r="R117" s="354">
        <v>1</v>
      </c>
      <c r="S117" s="354">
        <v>7</v>
      </c>
      <c r="T117" s="354">
        <v>18</v>
      </c>
      <c r="U117" s="354">
        <v>25</v>
      </c>
      <c r="V117" s="354">
        <v>1</v>
      </c>
      <c r="W117" s="354">
        <v>7</v>
      </c>
      <c r="X117" s="354">
        <v>8</v>
      </c>
      <c r="Y117" s="354">
        <v>15</v>
      </c>
      <c r="Z117" s="355">
        <v>8</v>
      </c>
      <c r="AA117" s="355">
        <v>8</v>
      </c>
      <c r="AB117" s="355">
        <v>16</v>
      </c>
      <c r="AC117" s="355">
        <v>1</v>
      </c>
      <c r="AD117" s="355"/>
      <c r="AE117" s="355"/>
      <c r="AF117" s="355">
        <v>4</v>
      </c>
      <c r="AG117" s="355">
        <v>5</v>
      </c>
      <c r="AH117" s="1222">
        <v>1</v>
      </c>
    </row>
    <row r="118" spans="1:34" ht="16.5" customHeight="1" x14ac:dyDescent="0.25">
      <c r="A118" s="352" t="s">
        <v>80</v>
      </c>
      <c r="B118" s="353" t="s">
        <v>110</v>
      </c>
      <c r="C118" s="353">
        <v>726294</v>
      </c>
      <c r="D118" s="353">
        <v>1</v>
      </c>
      <c r="E118" s="354">
        <v>9</v>
      </c>
      <c r="F118" s="354">
        <v>4</v>
      </c>
      <c r="G118" s="354">
        <v>39</v>
      </c>
      <c r="H118" s="354">
        <v>36</v>
      </c>
      <c r="I118" s="354">
        <v>75</v>
      </c>
      <c r="J118" s="354">
        <v>1</v>
      </c>
      <c r="K118" s="354">
        <v>5</v>
      </c>
      <c r="L118" s="354">
        <v>8</v>
      </c>
      <c r="M118" s="354">
        <v>13</v>
      </c>
      <c r="N118" s="354">
        <v>1</v>
      </c>
      <c r="O118" s="354">
        <v>15</v>
      </c>
      <c r="P118" s="354">
        <v>13</v>
      </c>
      <c r="Q118" s="354">
        <v>28</v>
      </c>
      <c r="R118" s="354">
        <v>1</v>
      </c>
      <c r="S118" s="354">
        <v>8</v>
      </c>
      <c r="T118" s="354">
        <v>8</v>
      </c>
      <c r="U118" s="354">
        <v>16</v>
      </c>
      <c r="V118" s="354">
        <v>1</v>
      </c>
      <c r="W118" s="354">
        <v>11</v>
      </c>
      <c r="X118" s="354">
        <v>7</v>
      </c>
      <c r="Y118" s="354">
        <v>18</v>
      </c>
      <c r="Z118" s="355">
        <v>7</v>
      </c>
      <c r="AA118" s="355">
        <v>9</v>
      </c>
      <c r="AB118" s="355">
        <v>16</v>
      </c>
      <c r="AC118" s="355">
        <v>1</v>
      </c>
      <c r="AD118" s="355"/>
      <c r="AE118" s="355">
        <v>1</v>
      </c>
      <c r="AF118" s="355">
        <v>3</v>
      </c>
      <c r="AG118" s="355">
        <v>5</v>
      </c>
      <c r="AH118" s="1222"/>
    </row>
    <row r="119" spans="1:34" ht="16.5" customHeight="1" x14ac:dyDescent="0.25">
      <c r="A119" s="352" t="s">
        <v>80</v>
      </c>
      <c r="B119" s="353" t="s">
        <v>83</v>
      </c>
      <c r="C119" s="353">
        <v>760054</v>
      </c>
      <c r="D119" s="353">
        <v>1</v>
      </c>
      <c r="E119" s="354">
        <v>6</v>
      </c>
      <c r="F119" s="354">
        <v>3</v>
      </c>
      <c r="G119" s="354">
        <v>20</v>
      </c>
      <c r="H119" s="354">
        <v>19</v>
      </c>
      <c r="I119" s="354">
        <v>39</v>
      </c>
      <c r="J119" s="354">
        <v>1</v>
      </c>
      <c r="K119" s="354">
        <v>6</v>
      </c>
      <c r="L119" s="354">
        <v>4</v>
      </c>
      <c r="M119" s="354">
        <v>10</v>
      </c>
      <c r="N119" s="354">
        <v>1</v>
      </c>
      <c r="O119" s="354">
        <v>7</v>
      </c>
      <c r="P119" s="354">
        <v>8</v>
      </c>
      <c r="Q119" s="354">
        <v>15</v>
      </c>
      <c r="R119" s="354">
        <v>1</v>
      </c>
      <c r="S119" s="354">
        <v>7</v>
      </c>
      <c r="T119" s="354">
        <v>7</v>
      </c>
      <c r="U119" s="354">
        <v>14</v>
      </c>
      <c r="V119" s="354"/>
      <c r="W119" s="354"/>
      <c r="X119" s="354"/>
      <c r="Y119" s="354"/>
      <c r="Z119" s="355"/>
      <c r="AA119" s="355"/>
      <c r="AB119" s="355"/>
      <c r="AC119" s="355"/>
      <c r="AD119" s="355"/>
      <c r="AE119" s="355">
        <v>1</v>
      </c>
      <c r="AF119" s="355">
        <v>1</v>
      </c>
      <c r="AG119" s="355">
        <v>2</v>
      </c>
      <c r="AH119" s="1222"/>
    </row>
    <row r="120" spans="1:34" ht="16.5" customHeight="1" x14ac:dyDescent="0.25">
      <c r="A120" s="352" t="s">
        <v>80</v>
      </c>
      <c r="B120" s="353" t="s">
        <v>107</v>
      </c>
      <c r="C120" s="353">
        <v>726262</v>
      </c>
      <c r="D120" s="353">
        <v>1</v>
      </c>
      <c r="E120" s="354">
        <v>8</v>
      </c>
      <c r="F120" s="354">
        <v>13</v>
      </c>
      <c r="G120" s="354">
        <v>136</v>
      </c>
      <c r="H120" s="354">
        <v>160</v>
      </c>
      <c r="I120" s="354">
        <v>296</v>
      </c>
      <c r="J120" s="354">
        <v>3</v>
      </c>
      <c r="K120" s="354">
        <v>33</v>
      </c>
      <c r="L120" s="354">
        <v>34</v>
      </c>
      <c r="M120" s="354">
        <v>67</v>
      </c>
      <c r="N120" s="354">
        <v>4</v>
      </c>
      <c r="O120" s="354">
        <v>45</v>
      </c>
      <c r="P120" s="354">
        <v>54</v>
      </c>
      <c r="Q120" s="354">
        <v>99</v>
      </c>
      <c r="R120" s="354">
        <v>3</v>
      </c>
      <c r="S120" s="354">
        <v>32</v>
      </c>
      <c r="T120" s="354">
        <v>37</v>
      </c>
      <c r="U120" s="354">
        <v>69</v>
      </c>
      <c r="V120" s="354">
        <v>3</v>
      </c>
      <c r="W120" s="354">
        <v>26</v>
      </c>
      <c r="X120" s="354">
        <v>35</v>
      </c>
      <c r="Y120" s="354">
        <v>61</v>
      </c>
      <c r="Z120" s="355">
        <v>40</v>
      </c>
      <c r="AA120" s="355">
        <v>31</v>
      </c>
      <c r="AB120" s="355">
        <v>71</v>
      </c>
      <c r="AC120" s="355">
        <v>1</v>
      </c>
      <c r="AD120" s="355"/>
      <c r="AE120" s="355">
        <v>1</v>
      </c>
      <c r="AF120" s="355">
        <v>15</v>
      </c>
      <c r="AG120" s="355">
        <v>17</v>
      </c>
      <c r="AH120" s="1222">
        <v>2</v>
      </c>
    </row>
    <row r="121" spans="1:34" ht="16.5" customHeight="1" x14ac:dyDescent="0.25">
      <c r="A121" s="352" t="s">
        <v>80</v>
      </c>
      <c r="B121" s="353" t="s">
        <v>108</v>
      </c>
      <c r="C121" s="353">
        <v>726266</v>
      </c>
      <c r="D121" s="353">
        <v>1</v>
      </c>
      <c r="E121" s="354">
        <v>13</v>
      </c>
      <c r="F121" s="354">
        <v>9</v>
      </c>
      <c r="G121" s="354">
        <v>95</v>
      </c>
      <c r="H121" s="354">
        <v>89</v>
      </c>
      <c r="I121" s="354">
        <v>184</v>
      </c>
      <c r="J121" s="354">
        <v>2</v>
      </c>
      <c r="K121" s="354">
        <v>23</v>
      </c>
      <c r="L121" s="354">
        <v>19</v>
      </c>
      <c r="M121" s="354">
        <v>42</v>
      </c>
      <c r="N121" s="354">
        <v>3</v>
      </c>
      <c r="O121" s="354">
        <v>34</v>
      </c>
      <c r="P121" s="354">
        <v>29</v>
      </c>
      <c r="Q121" s="354">
        <v>63</v>
      </c>
      <c r="R121" s="354">
        <v>2</v>
      </c>
      <c r="S121" s="354">
        <v>21</v>
      </c>
      <c r="T121" s="354">
        <v>16</v>
      </c>
      <c r="U121" s="354">
        <v>37</v>
      </c>
      <c r="V121" s="354">
        <v>2</v>
      </c>
      <c r="W121" s="354">
        <v>17</v>
      </c>
      <c r="X121" s="354">
        <v>25</v>
      </c>
      <c r="Y121" s="354">
        <v>42</v>
      </c>
      <c r="Z121" s="355">
        <v>14</v>
      </c>
      <c r="AA121" s="355">
        <v>19</v>
      </c>
      <c r="AB121" s="355">
        <v>33</v>
      </c>
      <c r="AC121" s="355"/>
      <c r="AD121" s="355"/>
      <c r="AE121" s="355">
        <v>1</v>
      </c>
      <c r="AF121" s="355">
        <v>10</v>
      </c>
      <c r="AG121" s="355">
        <v>11</v>
      </c>
      <c r="AH121" s="1222"/>
    </row>
    <row r="122" spans="1:34" ht="16.5" customHeight="1" x14ac:dyDescent="0.25">
      <c r="A122" s="352" t="s">
        <v>80</v>
      </c>
      <c r="B122" s="353" t="s">
        <v>109</v>
      </c>
      <c r="C122" s="353">
        <v>726292</v>
      </c>
      <c r="D122" s="353">
        <v>1</v>
      </c>
      <c r="E122" s="354">
        <v>7</v>
      </c>
      <c r="F122" s="354">
        <v>4</v>
      </c>
      <c r="G122" s="354">
        <v>42</v>
      </c>
      <c r="H122" s="354">
        <v>39</v>
      </c>
      <c r="I122" s="354">
        <v>81</v>
      </c>
      <c r="J122" s="354">
        <v>1</v>
      </c>
      <c r="K122" s="354">
        <v>11</v>
      </c>
      <c r="L122" s="354">
        <v>6</v>
      </c>
      <c r="M122" s="354">
        <v>17</v>
      </c>
      <c r="N122" s="354">
        <v>1</v>
      </c>
      <c r="O122" s="354">
        <v>13</v>
      </c>
      <c r="P122" s="354">
        <v>17</v>
      </c>
      <c r="Q122" s="354">
        <v>30</v>
      </c>
      <c r="R122" s="354">
        <v>1</v>
      </c>
      <c r="S122" s="354">
        <v>10</v>
      </c>
      <c r="T122" s="354">
        <v>6</v>
      </c>
      <c r="U122" s="354">
        <v>16</v>
      </c>
      <c r="V122" s="354">
        <v>1</v>
      </c>
      <c r="W122" s="354">
        <v>8</v>
      </c>
      <c r="X122" s="354">
        <v>10</v>
      </c>
      <c r="Y122" s="354">
        <v>18</v>
      </c>
      <c r="Z122" s="355">
        <v>4</v>
      </c>
      <c r="AA122" s="355">
        <v>8</v>
      </c>
      <c r="AB122" s="355">
        <v>12</v>
      </c>
      <c r="AC122" s="355"/>
      <c r="AD122" s="355"/>
      <c r="AE122" s="355">
        <v>1</v>
      </c>
      <c r="AF122" s="355">
        <v>7</v>
      </c>
      <c r="AG122" s="355">
        <v>8</v>
      </c>
      <c r="AH122" s="1222"/>
    </row>
    <row r="123" spans="1:34" ht="16.5" customHeight="1" x14ac:dyDescent="0.25">
      <c r="A123" s="352" t="s">
        <v>80</v>
      </c>
      <c r="B123" s="353" t="s">
        <v>112</v>
      </c>
      <c r="C123" s="353">
        <v>726300</v>
      </c>
      <c r="D123" s="353">
        <v>1</v>
      </c>
      <c r="E123" s="354">
        <v>13</v>
      </c>
      <c r="F123" s="354">
        <v>6</v>
      </c>
      <c r="G123" s="354">
        <v>87</v>
      </c>
      <c r="H123" s="354">
        <v>72</v>
      </c>
      <c r="I123" s="354">
        <v>159</v>
      </c>
      <c r="J123" s="354">
        <v>2</v>
      </c>
      <c r="K123" s="354">
        <v>31</v>
      </c>
      <c r="L123" s="354">
        <v>21</v>
      </c>
      <c r="M123" s="354">
        <v>52</v>
      </c>
      <c r="N123" s="354">
        <v>2</v>
      </c>
      <c r="O123" s="354">
        <v>24</v>
      </c>
      <c r="P123" s="354">
        <v>29</v>
      </c>
      <c r="Q123" s="354">
        <v>53</v>
      </c>
      <c r="R123" s="354">
        <v>1</v>
      </c>
      <c r="S123" s="354">
        <v>16</v>
      </c>
      <c r="T123" s="354">
        <v>15</v>
      </c>
      <c r="U123" s="354">
        <v>31</v>
      </c>
      <c r="V123" s="354">
        <v>1</v>
      </c>
      <c r="W123" s="354">
        <v>16</v>
      </c>
      <c r="X123" s="354">
        <v>7</v>
      </c>
      <c r="Y123" s="354">
        <v>23</v>
      </c>
      <c r="Z123" s="355">
        <v>26</v>
      </c>
      <c r="AA123" s="355">
        <v>19</v>
      </c>
      <c r="AB123" s="355">
        <v>45</v>
      </c>
      <c r="AC123" s="355">
        <v>1</v>
      </c>
      <c r="AD123" s="355"/>
      <c r="AE123" s="355">
        <v>1</v>
      </c>
      <c r="AF123" s="355">
        <v>13</v>
      </c>
      <c r="AG123" s="355">
        <v>15</v>
      </c>
      <c r="AH123" s="1222">
        <v>1</v>
      </c>
    </row>
    <row r="124" spans="1:34" s="331" customFormat="1" ht="16.5" customHeight="1" x14ac:dyDescent="0.25">
      <c r="A124" s="1355" t="s">
        <v>1017</v>
      </c>
      <c r="B124" s="1325"/>
      <c r="C124" s="1325"/>
      <c r="D124" s="330">
        <f>SUM(D116:D123)</f>
        <v>8</v>
      </c>
      <c r="E124" s="359">
        <f t="shared" ref="E124:AH124" si="10">SUM(E116:E123)</f>
        <v>61</v>
      </c>
      <c r="F124" s="359">
        <f t="shared" si="10"/>
        <v>47</v>
      </c>
      <c r="G124" s="359">
        <f t="shared" si="10"/>
        <v>491</v>
      </c>
      <c r="H124" s="359">
        <f t="shared" si="10"/>
        <v>504</v>
      </c>
      <c r="I124" s="359">
        <f t="shared" si="10"/>
        <v>995</v>
      </c>
      <c r="J124" s="359">
        <f t="shared" si="10"/>
        <v>12</v>
      </c>
      <c r="K124" s="359">
        <f t="shared" si="10"/>
        <v>128</v>
      </c>
      <c r="L124" s="359">
        <f t="shared" si="10"/>
        <v>118</v>
      </c>
      <c r="M124" s="359">
        <f t="shared" si="10"/>
        <v>246</v>
      </c>
      <c r="N124" s="359">
        <f t="shared" si="10"/>
        <v>14</v>
      </c>
      <c r="O124" s="359">
        <f t="shared" si="10"/>
        <v>166</v>
      </c>
      <c r="P124" s="359">
        <f t="shared" si="10"/>
        <v>176</v>
      </c>
      <c r="Q124" s="359">
        <f t="shared" si="10"/>
        <v>342</v>
      </c>
      <c r="R124" s="359">
        <f t="shared" si="10"/>
        <v>11</v>
      </c>
      <c r="S124" s="359">
        <f t="shared" si="10"/>
        <v>108</v>
      </c>
      <c r="T124" s="359">
        <f t="shared" si="10"/>
        <v>114</v>
      </c>
      <c r="U124" s="359">
        <f t="shared" si="10"/>
        <v>222</v>
      </c>
      <c r="V124" s="359">
        <f t="shared" si="10"/>
        <v>10</v>
      </c>
      <c r="W124" s="359">
        <f t="shared" si="10"/>
        <v>89</v>
      </c>
      <c r="X124" s="359">
        <f t="shared" si="10"/>
        <v>96</v>
      </c>
      <c r="Y124" s="359">
        <f t="shared" si="10"/>
        <v>185</v>
      </c>
      <c r="Z124" s="359">
        <f t="shared" si="10"/>
        <v>107</v>
      </c>
      <c r="AA124" s="359">
        <f t="shared" si="10"/>
        <v>100</v>
      </c>
      <c r="AB124" s="359">
        <f t="shared" si="10"/>
        <v>207</v>
      </c>
      <c r="AC124" s="359">
        <f t="shared" si="10"/>
        <v>4</v>
      </c>
      <c r="AD124" s="359"/>
      <c r="AE124" s="359">
        <f t="shared" si="10"/>
        <v>7</v>
      </c>
      <c r="AF124" s="359">
        <f t="shared" si="10"/>
        <v>58</v>
      </c>
      <c r="AG124" s="359">
        <f t="shared" si="10"/>
        <v>69</v>
      </c>
      <c r="AH124" s="1223">
        <f t="shared" si="10"/>
        <v>4</v>
      </c>
    </row>
    <row r="125" spans="1:34" s="339" customFormat="1" ht="16.5" customHeight="1" x14ac:dyDescent="0.25">
      <c r="A125" s="1356" t="s">
        <v>1024</v>
      </c>
      <c r="B125" s="1357"/>
      <c r="C125" s="1357"/>
      <c r="D125" s="362">
        <f>SUM(D124,D115)</f>
        <v>10</v>
      </c>
      <c r="E125" s="363">
        <f t="shared" ref="E125:AH125" si="11">SUM(E124,E115)</f>
        <v>88</v>
      </c>
      <c r="F125" s="363">
        <f t="shared" si="11"/>
        <v>63</v>
      </c>
      <c r="G125" s="363">
        <f t="shared" si="11"/>
        <v>679</v>
      </c>
      <c r="H125" s="363">
        <f t="shared" si="11"/>
        <v>699</v>
      </c>
      <c r="I125" s="363">
        <f t="shared" si="11"/>
        <v>1378</v>
      </c>
      <c r="J125" s="363">
        <f t="shared" si="11"/>
        <v>15</v>
      </c>
      <c r="K125" s="363">
        <f t="shared" si="11"/>
        <v>169</v>
      </c>
      <c r="L125" s="363">
        <f t="shared" si="11"/>
        <v>156</v>
      </c>
      <c r="M125" s="363">
        <f t="shared" si="11"/>
        <v>325</v>
      </c>
      <c r="N125" s="363">
        <f t="shared" si="11"/>
        <v>19</v>
      </c>
      <c r="O125" s="363">
        <f t="shared" si="11"/>
        <v>225</v>
      </c>
      <c r="P125" s="363">
        <f t="shared" si="11"/>
        <v>236</v>
      </c>
      <c r="Q125" s="363">
        <f t="shared" si="11"/>
        <v>461</v>
      </c>
      <c r="R125" s="363">
        <f t="shared" si="11"/>
        <v>15</v>
      </c>
      <c r="S125" s="363">
        <f t="shared" si="11"/>
        <v>155</v>
      </c>
      <c r="T125" s="363">
        <f t="shared" si="11"/>
        <v>168</v>
      </c>
      <c r="U125" s="363">
        <f t="shared" si="11"/>
        <v>323</v>
      </c>
      <c r="V125" s="363">
        <f t="shared" si="11"/>
        <v>14</v>
      </c>
      <c r="W125" s="363">
        <f t="shared" si="11"/>
        <v>130</v>
      </c>
      <c r="X125" s="363">
        <f t="shared" si="11"/>
        <v>139</v>
      </c>
      <c r="Y125" s="363">
        <f t="shared" si="11"/>
        <v>269</v>
      </c>
      <c r="Z125" s="363">
        <f t="shared" si="11"/>
        <v>156</v>
      </c>
      <c r="AA125" s="363">
        <f t="shared" si="11"/>
        <v>134</v>
      </c>
      <c r="AB125" s="363">
        <f t="shared" si="11"/>
        <v>290</v>
      </c>
      <c r="AC125" s="363">
        <f t="shared" si="11"/>
        <v>4</v>
      </c>
      <c r="AD125" s="363"/>
      <c r="AE125" s="363">
        <f t="shared" si="11"/>
        <v>8</v>
      </c>
      <c r="AF125" s="363">
        <f t="shared" si="11"/>
        <v>83</v>
      </c>
      <c r="AG125" s="363">
        <f t="shared" si="11"/>
        <v>95</v>
      </c>
      <c r="AH125" s="1224">
        <f t="shared" si="11"/>
        <v>7</v>
      </c>
    </row>
    <row r="126" spans="1:34" ht="16.5" customHeight="1" x14ac:dyDescent="0.25">
      <c r="A126" s="348" t="s">
        <v>113</v>
      </c>
      <c r="B126" s="310" t="s">
        <v>22</v>
      </c>
      <c r="C126" s="310">
        <v>748731</v>
      </c>
      <c r="D126" s="310">
        <v>1</v>
      </c>
      <c r="E126" s="311">
        <v>10</v>
      </c>
      <c r="F126" s="311">
        <v>4</v>
      </c>
      <c r="G126" s="311">
        <v>50</v>
      </c>
      <c r="H126" s="311">
        <v>31</v>
      </c>
      <c r="I126" s="311">
        <v>81</v>
      </c>
      <c r="J126" s="311">
        <v>1</v>
      </c>
      <c r="K126" s="311">
        <v>8</v>
      </c>
      <c r="L126" s="311">
        <v>7</v>
      </c>
      <c r="M126" s="311">
        <v>15</v>
      </c>
      <c r="N126" s="311">
        <v>1</v>
      </c>
      <c r="O126" s="311">
        <v>16</v>
      </c>
      <c r="P126" s="311">
        <v>11</v>
      </c>
      <c r="Q126" s="311">
        <v>27</v>
      </c>
      <c r="R126" s="311">
        <v>1</v>
      </c>
      <c r="S126" s="311">
        <v>13</v>
      </c>
      <c r="T126" s="311">
        <v>8</v>
      </c>
      <c r="U126" s="311">
        <v>21</v>
      </c>
      <c r="V126" s="311">
        <v>1</v>
      </c>
      <c r="W126" s="311">
        <v>13</v>
      </c>
      <c r="X126" s="311">
        <v>5</v>
      </c>
      <c r="Y126" s="311">
        <v>18</v>
      </c>
      <c r="Z126" s="349">
        <v>6</v>
      </c>
      <c r="AA126" s="349">
        <v>10</v>
      </c>
      <c r="AB126" s="349">
        <v>16</v>
      </c>
      <c r="AC126" s="349">
        <v>1</v>
      </c>
      <c r="AD126" s="349"/>
      <c r="AE126" s="349">
        <v>1</v>
      </c>
      <c r="AF126" s="349">
        <v>5</v>
      </c>
      <c r="AG126" s="349">
        <v>7</v>
      </c>
      <c r="AH126" s="1220">
        <v>1</v>
      </c>
    </row>
    <row r="127" spans="1:34" ht="16.5" customHeight="1" x14ac:dyDescent="0.25">
      <c r="A127" s="348" t="s">
        <v>113</v>
      </c>
      <c r="B127" s="807" t="s">
        <v>1025</v>
      </c>
      <c r="C127" s="310">
        <v>761724</v>
      </c>
      <c r="D127" s="310">
        <v>1</v>
      </c>
      <c r="E127" s="311">
        <v>16</v>
      </c>
      <c r="F127" s="311">
        <v>12</v>
      </c>
      <c r="G127" s="311">
        <f>SUM(K127,O127,S127,W127)</f>
        <v>69</v>
      </c>
      <c r="H127" s="311">
        <f>SUM(L127,P127,T127,X127)</f>
        <v>100</v>
      </c>
      <c r="I127" s="311">
        <v>169</v>
      </c>
      <c r="J127" s="311">
        <v>2</v>
      </c>
      <c r="K127" s="311">
        <v>15</v>
      </c>
      <c r="L127" s="311">
        <v>29</v>
      </c>
      <c r="M127" s="311">
        <v>44</v>
      </c>
      <c r="N127" s="311">
        <v>2</v>
      </c>
      <c r="O127" s="311">
        <v>22</v>
      </c>
      <c r="P127" s="311">
        <v>30</v>
      </c>
      <c r="Q127" s="311">
        <v>52</v>
      </c>
      <c r="R127" s="311">
        <v>2</v>
      </c>
      <c r="S127" s="311">
        <v>15</v>
      </c>
      <c r="T127" s="311">
        <v>22</v>
      </c>
      <c r="U127" s="311">
        <v>37</v>
      </c>
      <c r="V127" s="311">
        <v>2</v>
      </c>
      <c r="W127" s="311">
        <v>17</v>
      </c>
      <c r="X127" s="311">
        <v>19</v>
      </c>
      <c r="Y127" s="311">
        <v>36</v>
      </c>
      <c r="Z127" s="349">
        <v>23</v>
      </c>
      <c r="AA127" s="349">
        <v>21</v>
      </c>
      <c r="AB127" s="349">
        <v>44</v>
      </c>
      <c r="AC127" s="349">
        <v>1</v>
      </c>
      <c r="AD127" s="349"/>
      <c r="AE127" s="349"/>
      <c r="AF127" s="349">
        <v>7</v>
      </c>
      <c r="AG127" s="349">
        <v>8</v>
      </c>
      <c r="AH127" s="1220"/>
    </row>
    <row r="128" spans="1:34" s="332" customFormat="1" ht="16.5" customHeight="1" x14ac:dyDescent="0.25">
      <c r="A128" s="1344" t="s">
        <v>454</v>
      </c>
      <c r="B128" s="1337"/>
      <c r="C128" s="1337"/>
      <c r="D128" s="329">
        <f>SUM(D126:D127)</f>
        <v>2</v>
      </c>
      <c r="E128" s="356">
        <f t="shared" ref="E128:AH128" si="12">SUM(E126:E127)</f>
        <v>26</v>
      </c>
      <c r="F128" s="356">
        <f t="shared" si="12"/>
        <v>16</v>
      </c>
      <c r="G128" s="356">
        <f t="shared" si="12"/>
        <v>119</v>
      </c>
      <c r="H128" s="356">
        <f t="shared" si="12"/>
        <v>131</v>
      </c>
      <c r="I128" s="356">
        <f t="shared" si="12"/>
        <v>250</v>
      </c>
      <c r="J128" s="356">
        <f t="shared" si="12"/>
        <v>3</v>
      </c>
      <c r="K128" s="356">
        <f t="shared" si="12"/>
        <v>23</v>
      </c>
      <c r="L128" s="356">
        <f t="shared" si="12"/>
        <v>36</v>
      </c>
      <c r="M128" s="356">
        <f t="shared" si="12"/>
        <v>59</v>
      </c>
      <c r="N128" s="356">
        <f t="shared" si="12"/>
        <v>3</v>
      </c>
      <c r="O128" s="356">
        <f t="shared" si="12"/>
        <v>38</v>
      </c>
      <c r="P128" s="356">
        <f t="shared" si="12"/>
        <v>41</v>
      </c>
      <c r="Q128" s="356">
        <f t="shared" si="12"/>
        <v>79</v>
      </c>
      <c r="R128" s="356">
        <f t="shared" si="12"/>
        <v>3</v>
      </c>
      <c r="S128" s="356">
        <f t="shared" si="12"/>
        <v>28</v>
      </c>
      <c r="T128" s="356">
        <f t="shared" si="12"/>
        <v>30</v>
      </c>
      <c r="U128" s="356">
        <f t="shared" si="12"/>
        <v>58</v>
      </c>
      <c r="V128" s="356">
        <f t="shared" si="12"/>
        <v>3</v>
      </c>
      <c r="W128" s="356">
        <f t="shared" si="12"/>
        <v>30</v>
      </c>
      <c r="X128" s="356">
        <f t="shared" si="12"/>
        <v>24</v>
      </c>
      <c r="Y128" s="356">
        <f t="shared" si="12"/>
        <v>54</v>
      </c>
      <c r="Z128" s="356">
        <f t="shared" si="12"/>
        <v>29</v>
      </c>
      <c r="AA128" s="356">
        <f t="shared" si="12"/>
        <v>31</v>
      </c>
      <c r="AB128" s="356">
        <f t="shared" si="12"/>
        <v>60</v>
      </c>
      <c r="AC128" s="356">
        <f t="shared" si="12"/>
        <v>2</v>
      </c>
      <c r="AD128" s="356"/>
      <c r="AE128" s="356">
        <f t="shared" si="12"/>
        <v>1</v>
      </c>
      <c r="AF128" s="356">
        <f t="shared" si="12"/>
        <v>12</v>
      </c>
      <c r="AG128" s="356">
        <f t="shared" si="12"/>
        <v>15</v>
      </c>
      <c r="AH128" s="1221">
        <f t="shared" si="12"/>
        <v>1</v>
      </c>
    </row>
    <row r="129" spans="1:34" ht="16.5" customHeight="1" x14ac:dyDescent="0.25">
      <c r="A129" s="352" t="s">
        <v>113</v>
      </c>
      <c r="B129" s="353" t="s">
        <v>131</v>
      </c>
      <c r="C129" s="353">
        <v>726132</v>
      </c>
      <c r="D129" s="353">
        <v>1</v>
      </c>
      <c r="E129" s="354">
        <v>8</v>
      </c>
      <c r="F129" s="354">
        <v>7</v>
      </c>
      <c r="G129" s="354">
        <v>56</v>
      </c>
      <c r="H129" s="354">
        <v>77</v>
      </c>
      <c r="I129" s="354">
        <v>133</v>
      </c>
      <c r="J129" s="354">
        <v>2</v>
      </c>
      <c r="K129" s="354">
        <v>10</v>
      </c>
      <c r="L129" s="354">
        <v>16</v>
      </c>
      <c r="M129" s="354">
        <v>26</v>
      </c>
      <c r="N129" s="354">
        <v>2</v>
      </c>
      <c r="O129" s="354">
        <v>24</v>
      </c>
      <c r="P129" s="354">
        <v>22</v>
      </c>
      <c r="Q129" s="354">
        <v>46</v>
      </c>
      <c r="R129" s="354">
        <v>1</v>
      </c>
      <c r="S129" s="354">
        <v>13</v>
      </c>
      <c r="T129" s="354">
        <v>15</v>
      </c>
      <c r="U129" s="354">
        <v>28</v>
      </c>
      <c r="V129" s="354">
        <v>2</v>
      </c>
      <c r="W129" s="354">
        <v>9</v>
      </c>
      <c r="X129" s="354">
        <v>24</v>
      </c>
      <c r="Y129" s="354">
        <v>33</v>
      </c>
      <c r="Z129" s="355">
        <v>19</v>
      </c>
      <c r="AA129" s="355">
        <v>20</v>
      </c>
      <c r="AB129" s="355">
        <v>39</v>
      </c>
      <c r="AC129" s="355">
        <v>1</v>
      </c>
      <c r="AD129" s="355"/>
      <c r="AE129" s="355">
        <v>1</v>
      </c>
      <c r="AF129" s="355">
        <v>11</v>
      </c>
      <c r="AG129" s="355">
        <v>13</v>
      </c>
      <c r="AH129" s="1222"/>
    </row>
    <row r="130" spans="1:34" ht="16.5" customHeight="1" x14ac:dyDescent="0.25">
      <c r="A130" s="352" t="s">
        <v>113</v>
      </c>
      <c r="B130" s="353" t="s">
        <v>130</v>
      </c>
      <c r="C130" s="353">
        <v>726128</v>
      </c>
      <c r="D130" s="353">
        <v>1</v>
      </c>
      <c r="E130" s="354">
        <v>4</v>
      </c>
      <c r="F130" s="354">
        <v>4</v>
      </c>
      <c r="G130" s="354">
        <v>31</v>
      </c>
      <c r="H130" s="354">
        <v>26</v>
      </c>
      <c r="I130" s="354">
        <v>57</v>
      </c>
      <c r="J130" s="354">
        <v>1</v>
      </c>
      <c r="K130" s="354">
        <v>7</v>
      </c>
      <c r="L130" s="354">
        <v>5</v>
      </c>
      <c r="M130" s="354">
        <v>12</v>
      </c>
      <c r="N130" s="354">
        <v>1</v>
      </c>
      <c r="O130" s="354">
        <v>10</v>
      </c>
      <c r="P130" s="354">
        <v>13</v>
      </c>
      <c r="Q130" s="354">
        <v>23</v>
      </c>
      <c r="R130" s="354">
        <v>1</v>
      </c>
      <c r="S130" s="354">
        <v>7</v>
      </c>
      <c r="T130" s="354">
        <v>5</v>
      </c>
      <c r="U130" s="354">
        <v>12</v>
      </c>
      <c r="V130" s="354">
        <v>1</v>
      </c>
      <c r="W130" s="354">
        <v>7</v>
      </c>
      <c r="X130" s="354">
        <v>3</v>
      </c>
      <c r="Y130" s="354">
        <v>10</v>
      </c>
      <c r="Z130" s="355">
        <v>3</v>
      </c>
      <c r="AA130" s="355">
        <v>11</v>
      </c>
      <c r="AB130" s="355">
        <v>14</v>
      </c>
      <c r="AC130" s="355">
        <v>1</v>
      </c>
      <c r="AD130" s="355"/>
      <c r="AE130" s="355">
        <v>1</v>
      </c>
      <c r="AF130" s="355">
        <v>4</v>
      </c>
      <c r="AG130" s="355">
        <v>6</v>
      </c>
      <c r="AH130" s="1222"/>
    </row>
    <row r="131" spans="1:34" ht="16.5" customHeight="1" x14ac:dyDescent="0.25">
      <c r="A131" s="352" t="s">
        <v>113</v>
      </c>
      <c r="B131" s="353" t="s">
        <v>129</v>
      </c>
      <c r="C131" s="353">
        <v>726124</v>
      </c>
      <c r="D131" s="353">
        <v>1</v>
      </c>
      <c r="E131" s="354"/>
      <c r="F131" s="354">
        <v>4</v>
      </c>
      <c r="G131" s="354">
        <v>36</v>
      </c>
      <c r="H131" s="354">
        <v>47</v>
      </c>
      <c r="I131" s="354">
        <v>83</v>
      </c>
      <c r="J131" s="354">
        <v>1</v>
      </c>
      <c r="K131" s="354">
        <v>12</v>
      </c>
      <c r="L131" s="354">
        <v>15</v>
      </c>
      <c r="M131" s="354">
        <v>27</v>
      </c>
      <c r="N131" s="354">
        <v>1</v>
      </c>
      <c r="O131" s="354">
        <v>13</v>
      </c>
      <c r="P131" s="354">
        <v>13</v>
      </c>
      <c r="Q131" s="354">
        <v>26</v>
      </c>
      <c r="R131" s="354">
        <v>1</v>
      </c>
      <c r="S131" s="354">
        <v>4</v>
      </c>
      <c r="T131" s="354">
        <v>15</v>
      </c>
      <c r="U131" s="354">
        <v>19</v>
      </c>
      <c r="V131" s="354">
        <v>1</v>
      </c>
      <c r="W131" s="354">
        <v>7</v>
      </c>
      <c r="X131" s="354">
        <v>4</v>
      </c>
      <c r="Y131" s="354">
        <v>11</v>
      </c>
      <c r="Z131" s="355">
        <v>3</v>
      </c>
      <c r="AA131" s="355">
        <v>6</v>
      </c>
      <c r="AB131" s="355">
        <v>9</v>
      </c>
      <c r="AC131" s="355">
        <v>1</v>
      </c>
      <c r="AD131" s="355"/>
      <c r="AE131" s="355">
        <v>1</v>
      </c>
      <c r="AF131" s="355">
        <v>6</v>
      </c>
      <c r="AG131" s="355">
        <v>8</v>
      </c>
      <c r="AH131" s="1222">
        <v>1</v>
      </c>
    </row>
    <row r="132" spans="1:34" ht="16.5" customHeight="1" x14ac:dyDescent="0.25">
      <c r="A132" s="352" t="s">
        <v>113</v>
      </c>
      <c r="B132" s="353" t="s">
        <v>128</v>
      </c>
      <c r="C132" s="353">
        <v>726120</v>
      </c>
      <c r="D132" s="353">
        <v>1</v>
      </c>
      <c r="E132" s="354">
        <v>8</v>
      </c>
      <c r="F132" s="354">
        <v>8</v>
      </c>
      <c r="G132" s="354">
        <v>82</v>
      </c>
      <c r="H132" s="354">
        <v>62</v>
      </c>
      <c r="I132" s="354">
        <v>144</v>
      </c>
      <c r="J132" s="354">
        <v>2</v>
      </c>
      <c r="K132" s="354">
        <v>24</v>
      </c>
      <c r="L132" s="354">
        <v>15</v>
      </c>
      <c r="M132" s="354">
        <v>39</v>
      </c>
      <c r="N132" s="354">
        <v>2</v>
      </c>
      <c r="O132" s="354">
        <v>20</v>
      </c>
      <c r="P132" s="354">
        <v>22</v>
      </c>
      <c r="Q132" s="354">
        <v>42</v>
      </c>
      <c r="R132" s="354">
        <v>2</v>
      </c>
      <c r="S132" s="354">
        <v>18</v>
      </c>
      <c r="T132" s="354">
        <v>15</v>
      </c>
      <c r="U132" s="354">
        <v>33</v>
      </c>
      <c r="V132" s="354">
        <v>2</v>
      </c>
      <c r="W132" s="354">
        <v>20</v>
      </c>
      <c r="X132" s="354">
        <v>10</v>
      </c>
      <c r="Y132" s="354">
        <v>30</v>
      </c>
      <c r="Z132" s="355">
        <v>18</v>
      </c>
      <c r="AA132" s="355">
        <v>15</v>
      </c>
      <c r="AB132" s="355">
        <v>33</v>
      </c>
      <c r="AC132" s="355">
        <v>1</v>
      </c>
      <c r="AD132" s="355"/>
      <c r="AE132" s="355">
        <v>1</v>
      </c>
      <c r="AF132" s="355">
        <v>14</v>
      </c>
      <c r="AG132" s="355">
        <v>16</v>
      </c>
      <c r="AH132" s="1222"/>
    </row>
    <row r="133" spans="1:34" s="331" customFormat="1" ht="16.5" customHeight="1" x14ac:dyDescent="0.25">
      <c r="A133" s="1355" t="s">
        <v>1019</v>
      </c>
      <c r="B133" s="1325"/>
      <c r="C133" s="1325"/>
      <c r="D133" s="330">
        <f>SUM(D129:D132)</f>
        <v>4</v>
      </c>
      <c r="E133" s="359">
        <f t="shared" ref="E133:AH133" si="13">SUM(E129:E132)</f>
        <v>20</v>
      </c>
      <c r="F133" s="359">
        <f t="shared" si="13"/>
        <v>23</v>
      </c>
      <c r="G133" s="359">
        <f t="shared" si="13"/>
        <v>205</v>
      </c>
      <c r="H133" s="359">
        <f t="shared" si="13"/>
        <v>212</v>
      </c>
      <c r="I133" s="359">
        <f t="shared" si="13"/>
        <v>417</v>
      </c>
      <c r="J133" s="359">
        <f t="shared" si="13"/>
        <v>6</v>
      </c>
      <c r="K133" s="359">
        <f t="shared" si="13"/>
        <v>53</v>
      </c>
      <c r="L133" s="359">
        <f t="shared" si="13"/>
        <v>51</v>
      </c>
      <c r="M133" s="359">
        <f t="shared" si="13"/>
        <v>104</v>
      </c>
      <c r="N133" s="359">
        <f t="shared" si="13"/>
        <v>6</v>
      </c>
      <c r="O133" s="359">
        <f t="shared" si="13"/>
        <v>67</v>
      </c>
      <c r="P133" s="359">
        <f t="shared" si="13"/>
        <v>70</v>
      </c>
      <c r="Q133" s="359">
        <f t="shared" si="13"/>
        <v>137</v>
      </c>
      <c r="R133" s="359">
        <f t="shared" si="13"/>
        <v>5</v>
      </c>
      <c r="S133" s="359">
        <f t="shared" si="13"/>
        <v>42</v>
      </c>
      <c r="T133" s="359">
        <f t="shared" si="13"/>
        <v>50</v>
      </c>
      <c r="U133" s="359">
        <f t="shared" si="13"/>
        <v>92</v>
      </c>
      <c r="V133" s="359">
        <f t="shared" si="13"/>
        <v>6</v>
      </c>
      <c r="W133" s="359">
        <f t="shared" si="13"/>
        <v>43</v>
      </c>
      <c r="X133" s="359">
        <f t="shared" si="13"/>
        <v>41</v>
      </c>
      <c r="Y133" s="359">
        <f t="shared" si="13"/>
        <v>84</v>
      </c>
      <c r="Z133" s="359">
        <f t="shared" si="13"/>
        <v>43</v>
      </c>
      <c r="AA133" s="359">
        <f t="shared" si="13"/>
        <v>52</v>
      </c>
      <c r="AB133" s="359">
        <f t="shared" si="13"/>
        <v>95</v>
      </c>
      <c r="AC133" s="359">
        <f t="shared" si="13"/>
        <v>4</v>
      </c>
      <c r="AD133" s="359"/>
      <c r="AE133" s="359">
        <f t="shared" si="13"/>
        <v>4</v>
      </c>
      <c r="AF133" s="359">
        <f t="shared" si="13"/>
        <v>35</v>
      </c>
      <c r="AG133" s="359">
        <f t="shared" si="13"/>
        <v>43</v>
      </c>
      <c r="AH133" s="1223">
        <f t="shared" si="13"/>
        <v>1</v>
      </c>
    </row>
    <row r="134" spans="1:34" s="339" customFormat="1" ht="16.5" customHeight="1" x14ac:dyDescent="0.25">
      <c r="A134" s="1356" t="s">
        <v>1027</v>
      </c>
      <c r="B134" s="1357"/>
      <c r="C134" s="1357"/>
      <c r="D134" s="362">
        <f>SUM(D133,D128)</f>
        <v>6</v>
      </c>
      <c r="E134" s="363">
        <f t="shared" ref="E134:AH134" si="14">SUM(E133,E128)</f>
        <v>46</v>
      </c>
      <c r="F134" s="363">
        <f t="shared" si="14"/>
        <v>39</v>
      </c>
      <c r="G134" s="363">
        <f t="shared" si="14"/>
        <v>324</v>
      </c>
      <c r="H134" s="363">
        <f t="shared" si="14"/>
        <v>343</v>
      </c>
      <c r="I134" s="363">
        <f t="shared" si="14"/>
        <v>667</v>
      </c>
      <c r="J134" s="363">
        <f t="shared" si="14"/>
        <v>9</v>
      </c>
      <c r="K134" s="363">
        <f t="shared" si="14"/>
        <v>76</v>
      </c>
      <c r="L134" s="363">
        <f t="shared" si="14"/>
        <v>87</v>
      </c>
      <c r="M134" s="363">
        <f t="shared" si="14"/>
        <v>163</v>
      </c>
      <c r="N134" s="363">
        <f t="shared" si="14"/>
        <v>9</v>
      </c>
      <c r="O134" s="363">
        <f t="shared" si="14"/>
        <v>105</v>
      </c>
      <c r="P134" s="363">
        <f t="shared" si="14"/>
        <v>111</v>
      </c>
      <c r="Q134" s="363">
        <f t="shared" si="14"/>
        <v>216</v>
      </c>
      <c r="R134" s="363">
        <f t="shared" si="14"/>
        <v>8</v>
      </c>
      <c r="S134" s="363">
        <f t="shared" si="14"/>
        <v>70</v>
      </c>
      <c r="T134" s="363">
        <f t="shared" si="14"/>
        <v>80</v>
      </c>
      <c r="U134" s="363">
        <f t="shared" si="14"/>
        <v>150</v>
      </c>
      <c r="V134" s="363">
        <f t="shared" si="14"/>
        <v>9</v>
      </c>
      <c r="W134" s="363">
        <f t="shared" si="14"/>
        <v>73</v>
      </c>
      <c r="X134" s="363">
        <f t="shared" si="14"/>
        <v>65</v>
      </c>
      <c r="Y134" s="363">
        <f t="shared" si="14"/>
        <v>138</v>
      </c>
      <c r="Z134" s="363">
        <f t="shared" si="14"/>
        <v>72</v>
      </c>
      <c r="AA134" s="363">
        <f t="shared" si="14"/>
        <v>83</v>
      </c>
      <c r="AB134" s="363">
        <f t="shared" si="14"/>
        <v>155</v>
      </c>
      <c r="AC134" s="363">
        <f t="shared" si="14"/>
        <v>6</v>
      </c>
      <c r="AD134" s="363"/>
      <c r="AE134" s="363">
        <f t="shared" si="14"/>
        <v>5</v>
      </c>
      <c r="AF134" s="363">
        <f t="shared" si="14"/>
        <v>47</v>
      </c>
      <c r="AG134" s="363">
        <f t="shared" si="14"/>
        <v>58</v>
      </c>
      <c r="AH134" s="1224">
        <f t="shared" si="14"/>
        <v>2</v>
      </c>
    </row>
    <row r="135" spans="1:34" ht="16.5" customHeight="1" x14ac:dyDescent="0.25">
      <c r="A135" s="348" t="s">
        <v>349</v>
      </c>
      <c r="B135" s="310" t="s">
        <v>391</v>
      </c>
      <c r="C135" s="310">
        <v>726662</v>
      </c>
      <c r="D135" s="310">
        <v>1</v>
      </c>
      <c r="E135" s="311">
        <v>22</v>
      </c>
      <c r="F135" s="311">
        <v>10</v>
      </c>
      <c r="G135" s="311">
        <v>131</v>
      </c>
      <c r="H135" s="311">
        <v>113</v>
      </c>
      <c r="I135" s="311">
        <v>244</v>
      </c>
      <c r="J135" s="311">
        <v>2</v>
      </c>
      <c r="K135" s="311">
        <v>27</v>
      </c>
      <c r="L135" s="311">
        <v>19</v>
      </c>
      <c r="M135" s="311">
        <v>46</v>
      </c>
      <c r="N135" s="311">
        <v>3</v>
      </c>
      <c r="O135" s="311">
        <v>45</v>
      </c>
      <c r="P135" s="311">
        <v>34</v>
      </c>
      <c r="Q135" s="311">
        <v>79</v>
      </c>
      <c r="R135" s="311">
        <v>3</v>
      </c>
      <c r="S135" s="311">
        <v>37</v>
      </c>
      <c r="T135" s="311">
        <v>34</v>
      </c>
      <c r="U135" s="311">
        <v>71</v>
      </c>
      <c r="V135" s="311">
        <v>2</v>
      </c>
      <c r="W135" s="311">
        <v>22</v>
      </c>
      <c r="X135" s="311">
        <v>26</v>
      </c>
      <c r="Y135" s="311">
        <v>48</v>
      </c>
      <c r="Z135" s="349">
        <v>25</v>
      </c>
      <c r="AA135" s="349">
        <v>28</v>
      </c>
      <c r="AB135" s="349">
        <v>53</v>
      </c>
      <c r="AC135" s="349">
        <v>1</v>
      </c>
      <c r="AD135" s="349"/>
      <c r="AE135" s="349">
        <v>1</v>
      </c>
      <c r="AF135" s="349">
        <v>14</v>
      </c>
      <c r="AG135" s="349">
        <v>16</v>
      </c>
      <c r="AH135" s="1220">
        <v>1</v>
      </c>
    </row>
    <row r="136" spans="1:34" ht="16.5" customHeight="1" x14ac:dyDescent="0.25">
      <c r="A136" s="348" t="s">
        <v>349</v>
      </c>
      <c r="B136" s="310" t="s">
        <v>380</v>
      </c>
      <c r="C136" s="310">
        <v>726330</v>
      </c>
      <c r="D136" s="310">
        <v>1</v>
      </c>
      <c r="E136" s="311">
        <v>7</v>
      </c>
      <c r="F136" s="311">
        <v>4</v>
      </c>
      <c r="G136" s="311">
        <v>30</v>
      </c>
      <c r="H136" s="311">
        <v>34</v>
      </c>
      <c r="I136" s="311">
        <v>64</v>
      </c>
      <c r="J136" s="311">
        <v>1</v>
      </c>
      <c r="K136" s="311">
        <v>6</v>
      </c>
      <c r="L136" s="311">
        <v>6</v>
      </c>
      <c r="M136" s="311">
        <v>12</v>
      </c>
      <c r="N136" s="311">
        <v>1</v>
      </c>
      <c r="O136" s="311">
        <v>12</v>
      </c>
      <c r="P136" s="311">
        <v>9</v>
      </c>
      <c r="Q136" s="311">
        <v>21</v>
      </c>
      <c r="R136" s="311">
        <v>1</v>
      </c>
      <c r="S136" s="311">
        <v>8</v>
      </c>
      <c r="T136" s="311">
        <v>9</v>
      </c>
      <c r="U136" s="311">
        <v>17</v>
      </c>
      <c r="V136" s="311">
        <v>1</v>
      </c>
      <c r="W136" s="311">
        <v>4</v>
      </c>
      <c r="X136" s="311">
        <v>10</v>
      </c>
      <c r="Y136" s="311">
        <v>14</v>
      </c>
      <c r="Z136" s="349">
        <v>12</v>
      </c>
      <c r="AA136" s="349">
        <v>4</v>
      </c>
      <c r="AB136" s="349">
        <v>16</v>
      </c>
      <c r="AC136" s="349">
        <v>1</v>
      </c>
      <c r="AD136" s="349"/>
      <c r="AE136" s="349">
        <v>1</v>
      </c>
      <c r="AF136" s="349">
        <v>5</v>
      </c>
      <c r="AG136" s="349">
        <v>7</v>
      </c>
      <c r="AH136" s="1220"/>
    </row>
    <row r="137" spans="1:34" ht="16.5" customHeight="1" x14ac:dyDescent="0.25">
      <c r="A137" s="348" t="s">
        <v>349</v>
      </c>
      <c r="B137" s="310" t="s">
        <v>382</v>
      </c>
      <c r="C137" s="310">
        <v>726572</v>
      </c>
      <c r="D137" s="310">
        <v>1</v>
      </c>
      <c r="E137" s="311">
        <v>18</v>
      </c>
      <c r="F137" s="311">
        <v>18</v>
      </c>
      <c r="G137" s="311">
        <v>226</v>
      </c>
      <c r="H137" s="311">
        <v>164</v>
      </c>
      <c r="I137" s="311">
        <v>390</v>
      </c>
      <c r="J137" s="311">
        <v>5</v>
      </c>
      <c r="K137" s="311">
        <v>60</v>
      </c>
      <c r="L137" s="311">
        <v>43</v>
      </c>
      <c r="M137" s="311">
        <v>103</v>
      </c>
      <c r="N137" s="311">
        <v>6</v>
      </c>
      <c r="O137" s="311">
        <v>90</v>
      </c>
      <c r="P137" s="311">
        <v>55</v>
      </c>
      <c r="Q137" s="311">
        <v>145</v>
      </c>
      <c r="R137" s="311">
        <v>3</v>
      </c>
      <c r="S137" s="311">
        <v>34</v>
      </c>
      <c r="T137" s="311">
        <v>25</v>
      </c>
      <c r="U137" s="311">
        <v>59</v>
      </c>
      <c r="V137" s="311">
        <v>4</v>
      </c>
      <c r="W137" s="311">
        <v>42</v>
      </c>
      <c r="X137" s="311">
        <v>41</v>
      </c>
      <c r="Y137" s="311">
        <v>83</v>
      </c>
      <c r="Z137" s="349">
        <v>37</v>
      </c>
      <c r="AA137" s="349">
        <v>47</v>
      </c>
      <c r="AB137" s="349">
        <v>84</v>
      </c>
      <c r="AC137" s="349">
        <v>1</v>
      </c>
      <c r="AD137" s="349"/>
      <c r="AE137" s="349">
        <v>1</v>
      </c>
      <c r="AF137" s="349">
        <v>26</v>
      </c>
      <c r="AG137" s="349">
        <v>28</v>
      </c>
      <c r="AH137" s="1220">
        <v>3</v>
      </c>
    </row>
    <row r="138" spans="1:34" ht="16.5" customHeight="1" x14ac:dyDescent="0.25">
      <c r="A138" s="348" t="s">
        <v>349</v>
      </c>
      <c r="B138" s="310" t="s">
        <v>390</v>
      </c>
      <c r="C138" s="310">
        <v>726660</v>
      </c>
      <c r="D138" s="310">
        <v>1</v>
      </c>
      <c r="E138" s="311">
        <v>30</v>
      </c>
      <c r="F138" s="311">
        <v>12</v>
      </c>
      <c r="G138" s="311">
        <v>158</v>
      </c>
      <c r="H138" s="311">
        <v>135</v>
      </c>
      <c r="I138" s="311">
        <v>293</v>
      </c>
      <c r="J138" s="311">
        <v>2</v>
      </c>
      <c r="K138" s="311">
        <v>32</v>
      </c>
      <c r="L138" s="311">
        <v>27</v>
      </c>
      <c r="M138" s="311">
        <v>59</v>
      </c>
      <c r="N138" s="311">
        <v>4</v>
      </c>
      <c r="O138" s="311">
        <v>56</v>
      </c>
      <c r="P138" s="311">
        <v>41</v>
      </c>
      <c r="Q138" s="311">
        <v>97</v>
      </c>
      <c r="R138" s="311">
        <v>3</v>
      </c>
      <c r="S138" s="311">
        <v>33</v>
      </c>
      <c r="T138" s="311">
        <v>33</v>
      </c>
      <c r="U138" s="311">
        <v>66</v>
      </c>
      <c r="V138" s="311">
        <v>3</v>
      </c>
      <c r="W138" s="311">
        <v>37</v>
      </c>
      <c r="X138" s="311">
        <v>34</v>
      </c>
      <c r="Y138" s="311">
        <v>71</v>
      </c>
      <c r="Z138" s="349">
        <v>33</v>
      </c>
      <c r="AA138" s="349">
        <v>33</v>
      </c>
      <c r="AB138" s="349">
        <v>66</v>
      </c>
      <c r="AC138" s="349">
        <v>1</v>
      </c>
      <c r="AD138" s="349"/>
      <c r="AE138" s="349">
        <v>1</v>
      </c>
      <c r="AF138" s="349">
        <v>22</v>
      </c>
      <c r="AG138" s="349">
        <v>24</v>
      </c>
      <c r="AH138" s="1220">
        <v>1</v>
      </c>
    </row>
    <row r="139" spans="1:34" ht="16.5" customHeight="1" x14ac:dyDescent="0.25">
      <c r="A139" s="348" t="s">
        <v>349</v>
      </c>
      <c r="B139" s="310" t="s">
        <v>389</v>
      </c>
      <c r="C139" s="310">
        <v>726656</v>
      </c>
      <c r="D139" s="310">
        <v>1</v>
      </c>
      <c r="E139" s="311">
        <v>9</v>
      </c>
      <c r="F139" s="311">
        <v>8</v>
      </c>
      <c r="G139" s="311">
        <v>91</v>
      </c>
      <c r="H139" s="311">
        <v>87</v>
      </c>
      <c r="I139" s="311">
        <v>178</v>
      </c>
      <c r="J139" s="311">
        <v>1</v>
      </c>
      <c r="K139" s="311">
        <v>18</v>
      </c>
      <c r="L139" s="311">
        <v>21</v>
      </c>
      <c r="M139" s="311">
        <v>39</v>
      </c>
      <c r="N139" s="311">
        <v>3</v>
      </c>
      <c r="O139" s="311">
        <v>34</v>
      </c>
      <c r="P139" s="311">
        <v>31</v>
      </c>
      <c r="Q139" s="311">
        <v>65</v>
      </c>
      <c r="R139" s="311">
        <v>2</v>
      </c>
      <c r="S139" s="311">
        <v>21</v>
      </c>
      <c r="T139" s="311">
        <v>15</v>
      </c>
      <c r="U139" s="311">
        <v>36</v>
      </c>
      <c r="V139" s="311">
        <v>2</v>
      </c>
      <c r="W139" s="311">
        <v>18</v>
      </c>
      <c r="X139" s="311">
        <v>20</v>
      </c>
      <c r="Y139" s="311">
        <v>38</v>
      </c>
      <c r="Z139" s="349">
        <v>18</v>
      </c>
      <c r="AA139" s="349">
        <v>11</v>
      </c>
      <c r="AB139" s="349">
        <v>29</v>
      </c>
      <c r="AC139" s="349"/>
      <c r="AD139" s="349"/>
      <c r="AE139" s="349">
        <v>1</v>
      </c>
      <c r="AF139" s="349">
        <v>8</v>
      </c>
      <c r="AG139" s="349">
        <v>9</v>
      </c>
      <c r="AH139" s="1220">
        <v>2</v>
      </c>
    </row>
    <row r="140" spans="1:34" ht="16.5" customHeight="1" x14ac:dyDescent="0.25">
      <c r="A140" s="348" t="s">
        <v>349</v>
      </c>
      <c r="B140" s="310" t="s">
        <v>388</v>
      </c>
      <c r="C140" s="310">
        <v>726651</v>
      </c>
      <c r="D140" s="310">
        <v>1</v>
      </c>
      <c r="E140" s="311">
        <v>18</v>
      </c>
      <c r="F140" s="311">
        <v>5</v>
      </c>
      <c r="G140" s="311">
        <v>58</v>
      </c>
      <c r="H140" s="311">
        <v>36</v>
      </c>
      <c r="I140" s="311">
        <v>94</v>
      </c>
      <c r="J140" s="311">
        <v>1</v>
      </c>
      <c r="K140" s="311">
        <v>12</v>
      </c>
      <c r="L140" s="311">
        <v>6</v>
      </c>
      <c r="M140" s="311">
        <v>18</v>
      </c>
      <c r="N140" s="311">
        <v>2</v>
      </c>
      <c r="O140" s="311">
        <v>21</v>
      </c>
      <c r="P140" s="311">
        <v>11</v>
      </c>
      <c r="Q140" s="311">
        <v>32</v>
      </c>
      <c r="R140" s="311">
        <v>1</v>
      </c>
      <c r="S140" s="311">
        <v>10</v>
      </c>
      <c r="T140" s="311">
        <v>11</v>
      </c>
      <c r="U140" s="311">
        <v>21</v>
      </c>
      <c r="V140" s="311">
        <v>1</v>
      </c>
      <c r="W140" s="311">
        <v>15</v>
      </c>
      <c r="X140" s="311">
        <v>8</v>
      </c>
      <c r="Y140" s="311">
        <v>23</v>
      </c>
      <c r="Z140" s="349">
        <v>13</v>
      </c>
      <c r="AA140" s="349">
        <v>9</v>
      </c>
      <c r="AB140" s="349">
        <v>22</v>
      </c>
      <c r="AC140" s="349">
        <v>1</v>
      </c>
      <c r="AD140" s="349"/>
      <c r="AE140" s="349"/>
      <c r="AF140" s="349">
        <v>7</v>
      </c>
      <c r="AG140" s="349">
        <v>8</v>
      </c>
      <c r="AH140" s="1220">
        <v>1</v>
      </c>
    </row>
    <row r="141" spans="1:34" ht="16.5" customHeight="1" x14ac:dyDescent="0.25">
      <c r="A141" s="348" t="s">
        <v>349</v>
      </c>
      <c r="B141" s="310" t="s">
        <v>351</v>
      </c>
      <c r="C141" s="310">
        <v>726568</v>
      </c>
      <c r="D141" s="310">
        <v>1</v>
      </c>
      <c r="E141" s="311">
        <v>7</v>
      </c>
      <c r="F141" s="311">
        <v>9</v>
      </c>
      <c r="G141" s="311">
        <v>109</v>
      </c>
      <c r="H141" s="311">
        <v>97</v>
      </c>
      <c r="I141" s="311">
        <v>206</v>
      </c>
      <c r="J141" s="311">
        <v>2</v>
      </c>
      <c r="K141" s="311">
        <v>23</v>
      </c>
      <c r="L141" s="311">
        <v>16</v>
      </c>
      <c r="M141" s="311">
        <v>39</v>
      </c>
      <c r="N141" s="311">
        <v>3</v>
      </c>
      <c r="O141" s="311">
        <v>33</v>
      </c>
      <c r="P141" s="311">
        <v>38</v>
      </c>
      <c r="Q141" s="311">
        <v>71</v>
      </c>
      <c r="R141" s="311">
        <v>2</v>
      </c>
      <c r="S141" s="311">
        <v>22</v>
      </c>
      <c r="T141" s="311">
        <v>24</v>
      </c>
      <c r="U141" s="311">
        <v>46</v>
      </c>
      <c r="V141" s="311">
        <v>2</v>
      </c>
      <c r="W141" s="311">
        <v>31</v>
      </c>
      <c r="X141" s="311">
        <v>19</v>
      </c>
      <c r="Y141" s="311">
        <v>50</v>
      </c>
      <c r="Z141" s="349">
        <v>21</v>
      </c>
      <c r="AA141" s="349">
        <v>10</v>
      </c>
      <c r="AB141" s="349">
        <v>31</v>
      </c>
      <c r="AC141" s="349">
        <v>1</v>
      </c>
      <c r="AD141" s="349"/>
      <c r="AE141" s="349"/>
      <c r="AF141" s="349">
        <v>12</v>
      </c>
      <c r="AG141" s="349">
        <v>13</v>
      </c>
      <c r="AH141" s="1220">
        <v>1</v>
      </c>
    </row>
    <row r="142" spans="1:34" s="332" customFormat="1" ht="16.5" customHeight="1" x14ac:dyDescent="0.25">
      <c r="A142" s="1344" t="s">
        <v>455</v>
      </c>
      <c r="B142" s="1337"/>
      <c r="C142" s="1337"/>
      <c r="D142" s="329">
        <f>SUM(D135:D141)</f>
        <v>7</v>
      </c>
      <c r="E142" s="356">
        <f t="shared" ref="E142:AH142" si="15">SUM(E135:E141)</f>
        <v>111</v>
      </c>
      <c r="F142" s="356">
        <f t="shared" si="15"/>
        <v>66</v>
      </c>
      <c r="G142" s="356">
        <f t="shared" si="15"/>
        <v>803</v>
      </c>
      <c r="H142" s="356">
        <f t="shared" si="15"/>
        <v>666</v>
      </c>
      <c r="I142" s="356">
        <f t="shared" si="15"/>
        <v>1469</v>
      </c>
      <c r="J142" s="356">
        <f t="shared" si="15"/>
        <v>14</v>
      </c>
      <c r="K142" s="356">
        <f t="shared" si="15"/>
        <v>178</v>
      </c>
      <c r="L142" s="356">
        <f t="shared" si="15"/>
        <v>138</v>
      </c>
      <c r="M142" s="356">
        <f t="shared" si="15"/>
        <v>316</v>
      </c>
      <c r="N142" s="356">
        <f t="shared" si="15"/>
        <v>22</v>
      </c>
      <c r="O142" s="356">
        <f t="shared" si="15"/>
        <v>291</v>
      </c>
      <c r="P142" s="356">
        <f t="shared" si="15"/>
        <v>219</v>
      </c>
      <c r="Q142" s="356">
        <f t="shared" si="15"/>
        <v>510</v>
      </c>
      <c r="R142" s="356">
        <f t="shared" si="15"/>
        <v>15</v>
      </c>
      <c r="S142" s="356">
        <f t="shared" si="15"/>
        <v>165</v>
      </c>
      <c r="T142" s="356">
        <f t="shared" si="15"/>
        <v>151</v>
      </c>
      <c r="U142" s="356">
        <f t="shared" si="15"/>
        <v>316</v>
      </c>
      <c r="V142" s="356">
        <f t="shared" si="15"/>
        <v>15</v>
      </c>
      <c r="W142" s="356">
        <f t="shared" si="15"/>
        <v>169</v>
      </c>
      <c r="X142" s="356">
        <f t="shared" si="15"/>
        <v>158</v>
      </c>
      <c r="Y142" s="356">
        <f t="shared" si="15"/>
        <v>327</v>
      </c>
      <c r="Z142" s="356">
        <f t="shared" si="15"/>
        <v>159</v>
      </c>
      <c r="AA142" s="356">
        <f t="shared" si="15"/>
        <v>142</v>
      </c>
      <c r="AB142" s="356">
        <f t="shared" si="15"/>
        <v>301</v>
      </c>
      <c r="AC142" s="356">
        <f t="shared" si="15"/>
        <v>6</v>
      </c>
      <c r="AD142" s="356"/>
      <c r="AE142" s="356"/>
      <c r="AF142" s="356">
        <f t="shared" si="15"/>
        <v>94</v>
      </c>
      <c r="AG142" s="356">
        <f t="shared" si="15"/>
        <v>105</v>
      </c>
      <c r="AH142" s="1221">
        <f t="shared" si="15"/>
        <v>9</v>
      </c>
    </row>
    <row r="143" spans="1:34" ht="16.5" customHeight="1" x14ac:dyDescent="0.25">
      <c r="A143" s="352" t="s">
        <v>349</v>
      </c>
      <c r="B143" s="353" t="s">
        <v>387</v>
      </c>
      <c r="C143" s="353">
        <v>726640</v>
      </c>
      <c r="D143" s="353">
        <v>1</v>
      </c>
      <c r="E143" s="354"/>
      <c r="F143" s="354">
        <v>4</v>
      </c>
      <c r="G143" s="354">
        <v>28</v>
      </c>
      <c r="H143" s="354">
        <v>32</v>
      </c>
      <c r="I143" s="354">
        <v>60</v>
      </c>
      <c r="J143" s="354">
        <v>1</v>
      </c>
      <c r="K143" s="354">
        <v>9</v>
      </c>
      <c r="L143" s="354">
        <v>7</v>
      </c>
      <c r="M143" s="354">
        <v>16</v>
      </c>
      <c r="N143" s="354">
        <v>1</v>
      </c>
      <c r="O143" s="354">
        <v>8</v>
      </c>
      <c r="P143" s="354">
        <v>12</v>
      </c>
      <c r="Q143" s="354">
        <v>20</v>
      </c>
      <c r="R143" s="354">
        <v>1</v>
      </c>
      <c r="S143" s="354">
        <v>8</v>
      </c>
      <c r="T143" s="354">
        <v>4</v>
      </c>
      <c r="U143" s="354">
        <v>12</v>
      </c>
      <c r="V143" s="354">
        <v>1</v>
      </c>
      <c r="W143" s="354">
        <v>3</v>
      </c>
      <c r="X143" s="354">
        <v>9</v>
      </c>
      <c r="Y143" s="354">
        <v>12</v>
      </c>
      <c r="Z143" s="355">
        <v>10</v>
      </c>
      <c r="AA143" s="355">
        <v>6</v>
      </c>
      <c r="AB143" s="355">
        <v>16</v>
      </c>
      <c r="AC143" s="355"/>
      <c r="AD143" s="355"/>
      <c r="AE143" s="355"/>
      <c r="AF143" s="355">
        <v>2</v>
      </c>
      <c r="AG143" s="355">
        <v>2</v>
      </c>
      <c r="AH143" s="1222"/>
    </row>
    <row r="144" spans="1:34" ht="16.5" customHeight="1" x14ac:dyDescent="0.25">
      <c r="A144" s="352" t="s">
        <v>349</v>
      </c>
      <c r="B144" s="353" t="s">
        <v>381</v>
      </c>
      <c r="C144" s="353">
        <v>726350</v>
      </c>
      <c r="D144" s="353">
        <v>1</v>
      </c>
      <c r="E144" s="354">
        <v>5</v>
      </c>
      <c r="F144" s="354">
        <v>4</v>
      </c>
      <c r="G144" s="354">
        <v>28</v>
      </c>
      <c r="H144" s="354">
        <v>38</v>
      </c>
      <c r="I144" s="354">
        <v>66</v>
      </c>
      <c r="J144" s="354">
        <v>1</v>
      </c>
      <c r="K144" s="354">
        <v>5</v>
      </c>
      <c r="L144" s="354">
        <v>6</v>
      </c>
      <c r="M144" s="354">
        <v>11</v>
      </c>
      <c r="N144" s="354">
        <v>1</v>
      </c>
      <c r="O144" s="354">
        <v>13</v>
      </c>
      <c r="P144" s="354">
        <v>16</v>
      </c>
      <c r="Q144" s="354">
        <v>29</v>
      </c>
      <c r="R144" s="354">
        <v>1</v>
      </c>
      <c r="S144" s="354">
        <v>5</v>
      </c>
      <c r="T144" s="354">
        <v>7</v>
      </c>
      <c r="U144" s="354">
        <v>12</v>
      </c>
      <c r="V144" s="354">
        <v>1</v>
      </c>
      <c r="W144" s="354">
        <v>5</v>
      </c>
      <c r="X144" s="354">
        <v>9</v>
      </c>
      <c r="Y144" s="354">
        <v>14</v>
      </c>
      <c r="Z144" s="355">
        <v>7</v>
      </c>
      <c r="AA144" s="355">
        <v>14</v>
      </c>
      <c r="AB144" s="355">
        <v>21</v>
      </c>
      <c r="AC144" s="355"/>
      <c r="AD144" s="355"/>
      <c r="AE144" s="355"/>
      <c r="AF144" s="355">
        <v>1</v>
      </c>
      <c r="AG144" s="355">
        <v>1</v>
      </c>
      <c r="AH144" s="1222">
        <v>1</v>
      </c>
    </row>
    <row r="145" spans="1:34" ht="16.5" customHeight="1" x14ac:dyDescent="0.25">
      <c r="A145" s="352" t="s">
        <v>349</v>
      </c>
      <c r="B145" s="353" t="s">
        <v>386</v>
      </c>
      <c r="C145" s="353">
        <v>726609</v>
      </c>
      <c r="D145" s="353">
        <v>1</v>
      </c>
      <c r="E145" s="354">
        <v>8</v>
      </c>
      <c r="F145" s="354">
        <v>4</v>
      </c>
      <c r="G145" s="354">
        <v>43</v>
      </c>
      <c r="H145" s="354">
        <v>45</v>
      </c>
      <c r="I145" s="354">
        <v>88</v>
      </c>
      <c r="J145" s="354">
        <v>1</v>
      </c>
      <c r="K145" s="354">
        <v>11</v>
      </c>
      <c r="L145" s="354">
        <v>11</v>
      </c>
      <c r="M145" s="354">
        <v>22</v>
      </c>
      <c r="N145" s="354">
        <v>1</v>
      </c>
      <c r="O145" s="354">
        <v>11</v>
      </c>
      <c r="P145" s="354">
        <v>17</v>
      </c>
      <c r="Q145" s="354">
        <v>28</v>
      </c>
      <c r="R145" s="354">
        <v>1</v>
      </c>
      <c r="S145" s="354">
        <v>11</v>
      </c>
      <c r="T145" s="354">
        <v>11</v>
      </c>
      <c r="U145" s="354">
        <v>22</v>
      </c>
      <c r="V145" s="354">
        <v>1</v>
      </c>
      <c r="W145" s="354">
        <v>10</v>
      </c>
      <c r="X145" s="354">
        <v>6</v>
      </c>
      <c r="Y145" s="354">
        <v>16</v>
      </c>
      <c r="Z145" s="355">
        <v>8</v>
      </c>
      <c r="AA145" s="355">
        <v>7</v>
      </c>
      <c r="AB145" s="355">
        <v>15</v>
      </c>
      <c r="AC145" s="355"/>
      <c r="AD145" s="355"/>
      <c r="AE145" s="355">
        <v>1</v>
      </c>
      <c r="AF145" s="355">
        <v>2</v>
      </c>
      <c r="AG145" s="355">
        <v>3</v>
      </c>
      <c r="AH145" s="1222"/>
    </row>
    <row r="146" spans="1:34" ht="16.5" customHeight="1" x14ac:dyDescent="0.25">
      <c r="A146" s="352" t="s">
        <v>349</v>
      </c>
      <c r="B146" s="353" t="s">
        <v>385</v>
      </c>
      <c r="C146" s="353">
        <v>726596</v>
      </c>
      <c r="D146" s="353">
        <v>1</v>
      </c>
      <c r="E146" s="354">
        <v>13</v>
      </c>
      <c r="F146" s="354">
        <v>4</v>
      </c>
      <c r="G146" s="354">
        <v>38</v>
      </c>
      <c r="H146" s="354">
        <v>34</v>
      </c>
      <c r="I146" s="354">
        <v>72</v>
      </c>
      <c r="J146" s="354">
        <v>1</v>
      </c>
      <c r="K146" s="354">
        <v>8</v>
      </c>
      <c r="L146" s="354">
        <v>9</v>
      </c>
      <c r="M146" s="354">
        <v>17</v>
      </c>
      <c r="N146" s="354">
        <v>1</v>
      </c>
      <c r="O146" s="354">
        <v>15</v>
      </c>
      <c r="P146" s="354">
        <v>12</v>
      </c>
      <c r="Q146" s="354">
        <v>27</v>
      </c>
      <c r="R146" s="354">
        <v>1</v>
      </c>
      <c r="S146" s="354">
        <v>9</v>
      </c>
      <c r="T146" s="354">
        <v>9</v>
      </c>
      <c r="U146" s="354">
        <v>18</v>
      </c>
      <c r="V146" s="354">
        <v>1</v>
      </c>
      <c r="W146" s="354">
        <v>6</v>
      </c>
      <c r="X146" s="354">
        <v>4</v>
      </c>
      <c r="Y146" s="354">
        <v>10</v>
      </c>
      <c r="Z146" s="355">
        <v>6</v>
      </c>
      <c r="AA146" s="355">
        <v>10</v>
      </c>
      <c r="AB146" s="355">
        <v>16</v>
      </c>
      <c r="AC146" s="355">
        <v>1</v>
      </c>
      <c r="AD146" s="355"/>
      <c r="AE146" s="355"/>
      <c r="AF146" s="355">
        <v>5</v>
      </c>
      <c r="AG146" s="355">
        <v>6</v>
      </c>
      <c r="AH146" s="1222"/>
    </row>
    <row r="147" spans="1:34" ht="16.5" customHeight="1" x14ac:dyDescent="0.25">
      <c r="A147" s="352" t="s">
        <v>349</v>
      </c>
      <c r="B147" s="353" t="s">
        <v>384</v>
      </c>
      <c r="C147" s="353">
        <v>726582</v>
      </c>
      <c r="D147" s="353">
        <v>1</v>
      </c>
      <c r="E147" s="354">
        <v>12</v>
      </c>
      <c r="F147" s="354">
        <v>6</v>
      </c>
      <c r="G147" s="354">
        <v>57</v>
      </c>
      <c r="H147" s="354">
        <v>51</v>
      </c>
      <c r="I147" s="354">
        <v>108</v>
      </c>
      <c r="J147" s="354">
        <v>1</v>
      </c>
      <c r="K147" s="354">
        <v>9</v>
      </c>
      <c r="L147" s="354">
        <v>10</v>
      </c>
      <c r="M147" s="354">
        <v>19</v>
      </c>
      <c r="N147" s="354">
        <v>2</v>
      </c>
      <c r="O147" s="354">
        <v>20</v>
      </c>
      <c r="P147" s="354">
        <v>11</v>
      </c>
      <c r="Q147" s="354">
        <v>31</v>
      </c>
      <c r="R147" s="354">
        <v>1</v>
      </c>
      <c r="S147" s="354">
        <v>12</v>
      </c>
      <c r="T147" s="354">
        <v>14</v>
      </c>
      <c r="U147" s="354">
        <v>26</v>
      </c>
      <c r="V147" s="354">
        <v>2</v>
      </c>
      <c r="W147" s="354">
        <v>16</v>
      </c>
      <c r="X147" s="354">
        <v>16</v>
      </c>
      <c r="Y147" s="354">
        <v>32</v>
      </c>
      <c r="Z147" s="355">
        <v>14</v>
      </c>
      <c r="AA147" s="355">
        <v>14</v>
      </c>
      <c r="AB147" s="355">
        <v>28</v>
      </c>
      <c r="AC147" s="355">
        <v>1</v>
      </c>
      <c r="AD147" s="355"/>
      <c r="AE147" s="355">
        <v>1</v>
      </c>
      <c r="AF147" s="355">
        <v>6</v>
      </c>
      <c r="AG147" s="355">
        <v>8</v>
      </c>
      <c r="AH147" s="1222">
        <v>1</v>
      </c>
    </row>
    <row r="148" spans="1:34" ht="16.5" customHeight="1" x14ac:dyDescent="0.25">
      <c r="A148" s="352" t="s">
        <v>349</v>
      </c>
      <c r="B148" s="353" t="s">
        <v>383</v>
      </c>
      <c r="C148" s="353">
        <v>726575</v>
      </c>
      <c r="D148" s="353">
        <v>1</v>
      </c>
      <c r="E148" s="354">
        <v>10</v>
      </c>
      <c r="F148" s="354">
        <v>5</v>
      </c>
      <c r="G148" s="354">
        <v>70</v>
      </c>
      <c r="H148" s="354">
        <v>61</v>
      </c>
      <c r="I148" s="354">
        <v>131</v>
      </c>
      <c r="J148" s="354">
        <v>1</v>
      </c>
      <c r="K148" s="354">
        <v>17</v>
      </c>
      <c r="L148" s="354">
        <v>14</v>
      </c>
      <c r="M148" s="354">
        <v>31</v>
      </c>
      <c r="N148" s="354">
        <v>2</v>
      </c>
      <c r="O148" s="354">
        <v>25</v>
      </c>
      <c r="P148" s="354">
        <v>17</v>
      </c>
      <c r="Q148" s="354">
        <v>42</v>
      </c>
      <c r="R148" s="354">
        <v>1</v>
      </c>
      <c r="S148" s="354">
        <v>14</v>
      </c>
      <c r="T148" s="354">
        <v>16</v>
      </c>
      <c r="U148" s="354">
        <v>30</v>
      </c>
      <c r="V148" s="354">
        <v>1</v>
      </c>
      <c r="W148" s="354">
        <v>14</v>
      </c>
      <c r="X148" s="354">
        <v>14</v>
      </c>
      <c r="Y148" s="354">
        <v>28</v>
      </c>
      <c r="Z148" s="355">
        <v>15</v>
      </c>
      <c r="AA148" s="355">
        <v>15</v>
      </c>
      <c r="AB148" s="355">
        <v>30</v>
      </c>
      <c r="AC148" s="355"/>
      <c r="AD148" s="355"/>
      <c r="AE148" s="355">
        <v>1</v>
      </c>
      <c r="AF148" s="355">
        <v>6</v>
      </c>
      <c r="AG148" s="355">
        <v>7</v>
      </c>
      <c r="AH148" s="1222"/>
    </row>
    <row r="149" spans="1:34" ht="16.5" customHeight="1" x14ac:dyDescent="0.25">
      <c r="A149" s="352" t="s">
        <v>349</v>
      </c>
      <c r="B149" s="353" t="s">
        <v>392</v>
      </c>
      <c r="C149" s="353">
        <v>746047</v>
      </c>
      <c r="D149" s="353">
        <v>1</v>
      </c>
      <c r="E149" s="354">
        <v>2</v>
      </c>
      <c r="F149" s="354">
        <v>4</v>
      </c>
      <c r="G149" s="354">
        <v>23</v>
      </c>
      <c r="H149" s="354">
        <v>18</v>
      </c>
      <c r="I149" s="354">
        <v>41</v>
      </c>
      <c r="J149" s="354">
        <v>1</v>
      </c>
      <c r="K149" s="354">
        <v>4</v>
      </c>
      <c r="L149" s="354">
        <v>3</v>
      </c>
      <c r="M149" s="354">
        <v>7</v>
      </c>
      <c r="N149" s="354">
        <v>1</v>
      </c>
      <c r="O149" s="354">
        <v>3</v>
      </c>
      <c r="P149" s="354">
        <v>6</v>
      </c>
      <c r="Q149" s="354">
        <v>9</v>
      </c>
      <c r="R149" s="354">
        <v>1</v>
      </c>
      <c r="S149" s="354">
        <v>3</v>
      </c>
      <c r="T149" s="354">
        <v>4</v>
      </c>
      <c r="U149" s="354">
        <v>7</v>
      </c>
      <c r="V149" s="354">
        <v>1</v>
      </c>
      <c r="W149" s="354">
        <v>13</v>
      </c>
      <c r="X149" s="354">
        <v>5</v>
      </c>
      <c r="Y149" s="354">
        <v>18</v>
      </c>
      <c r="Z149" s="355">
        <v>3</v>
      </c>
      <c r="AA149" s="355">
        <v>2</v>
      </c>
      <c r="AB149" s="355">
        <v>5</v>
      </c>
      <c r="AC149" s="355"/>
      <c r="AD149" s="355"/>
      <c r="AE149" s="355"/>
      <c r="AF149" s="355">
        <v>5</v>
      </c>
      <c r="AG149" s="355">
        <v>5</v>
      </c>
      <c r="AH149" s="1222"/>
    </row>
    <row r="150" spans="1:34" s="335" customFormat="1" ht="16.5" customHeight="1" x14ac:dyDescent="0.25">
      <c r="A150" s="1355" t="s">
        <v>456</v>
      </c>
      <c r="B150" s="1325"/>
      <c r="C150" s="1325"/>
      <c r="D150" s="1213">
        <f>SUM(D143:D149)</f>
        <v>7</v>
      </c>
      <c r="E150" s="359">
        <f t="shared" ref="E150:AH150" si="16">SUM(E143:E149)</f>
        <v>50</v>
      </c>
      <c r="F150" s="359">
        <f t="shared" si="16"/>
        <v>31</v>
      </c>
      <c r="G150" s="359">
        <f t="shared" si="16"/>
        <v>287</v>
      </c>
      <c r="H150" s="359">
        <f t="shared" si="16"/>
        <v>279</v>
      </c>
      <c r="I150" s="359">
        <f t="shared" si="16"/>
        <v>566</v>
      </c>
      <c r="J150" s="359">
        <f t="shared" si="16"/>
        <v>7</v>
      </c>
      <c r="K150" s="359">
        <f t="shared" si="16"/>
        <v>63</v>
      </c>
      <c r="L150" s="359">
        <f t="shared" si="16"/>
        <v>60</v>
      </c>
      <c r="M150" s="359">
        <f t="shared" si="16"/>
        <v>123</v>
      </c>
      <c r="N150" s="359">
        <f t="shared" si="16"/>
        <v>9</v>
      </c>
      <c r="O150" s="359">
        <f t="shared" si="16"/>
        <v>95</v>
      </c>
      <c r="P150" s="359">
        <f t="shared" si="16"/>
        <v>91</v>
      </c>
      <c r="Q150" s="359">
        <f t="shared" si="16"/>
        <v>186</v>
      </c>
      <c r="R150" s="359">
        <f t="shared" si="16"/>
        <v>7</v>
      </c>
      <c r="S150" s="359">
        <f t="shared" si="16"/>
        <v>62</v>
      </c>
      <c r="T150" s="359">
        <f t="shared" si="16"/>
        <v>65</v>
      </c>
      <c r="U150" s="359">
        <f t="shared" si="16"/>
        <v>127</v>
      </c>
      <c r="V150" s="359">
        <f t="shared" si="16"/>
        <v>8</v>
      </c>
      <c r="W150" s="359">
        <f t="shared" si="16"/>
        <v>67</v>
      </c>
      <c r="X150" s="359">
        <f t="shared" si="16"/>
        <v>63</v>
      </c>
      <c r="Y150" s="359">
        <f t="shared" si="16"/>
        <v>130</v>
      </c>
      <c r="Z150" s="359">
        <f t="shared" si="16"/>
        <v>63</v>
      </c>
      <c r="AA150" s="359">
        <f t="shared" si="16"/>
        <v>68</v>
      </c>
      <c r="AB150" s="359">
        <f t="shared" si="16"/>
        <v>131</v>
      </c>
      <c r="AC150" s="359">
        <f t="shared" si="16"/>
        <v>2</v>
      </c>
      <c r="AD150" s="359"/>
      <c r="AE150" s="359">
        <f t="shared" si="16"/>
        <v>3</v>
      </c>
      <c r="AF150" s="359">
        <f t="shared" si="16"/>
        <v>27</v>
      </c>
      <c r="AG150" s="359">
        <f t="shared" si="16"/>
        <v>32</v>
      </c>
      <c r="AH150" s="1223">
        <f t="shared" si="16"/>
        <v>2</v>
      </c>
    </row>
    <row r="151" spans="1:34" s="341" customFormat="1" ht="16.5" customHeight="1" x14ac:dyDescent="0.25">
      <c r="A151" s="1356" t="s">
        <v>467</v>
      </c>
      <c r="B151" s="1357"/>
      <c r="C151" s="1357"/>
      <c r="D151" s="1214">
        <f>SUM(D150,D142)</f>
        <v>14</v>
      </c>
      <c r="E151" s="363">
        <f t="shared" ref="E151:AH151" si="17">SUM(E150,E142)</f>
        <v>161</v>
      </c>
      <c r="F151" s="363">
        <f t="shared" si="17"/>
        <v>97</v>
      </c>
      <c r="G151" s="363">
        <f t="shared" si="17"/>
        <v>1090</v>
      </c>
      <c r="H151" s="363">
        <f t="shared" si="17"/>
        <v>945</v>
      </c>
      <c r="I151" s="363">
        <f t="shared" si="17"/>
        <v>2035</v>
      </c>
      <c r="J151" s="363">
        <f t="shared" si="17"/>
        <v>21</v>
      </c>
      <c r="K151" s="363">
        <f t="shared" si="17"/>
        <v>241</v>
      </c>
      <c r="L151" s="363">
        <f t="shared" si="17"/>
        <v>198</v>
      </c>
      <c r="M151" s="363">
        <f t="shared" si="17"/>
        <v>439</v>
      </c>
      <c r="N151" s="363">
        <f t="shared" si="17"/>
        <v>31</v>
      </c>
      <c r="O151" s="363">
        <f t="shared" si="17"/>
        <v>386</v>
      </c>
      <c r="P151" s="363">
        <f t="shared" si="17"/>
        <v>310</v>
      </c>
      <c r="Q151" s="363">
        <f t="shared" si="17"/>
        <v>696</v>
      </c>
      <c r="R151" s="363">
        <f t="shared" si="17"/>
        <v>22</v>
      </c>
      <c r="S151" s="363">
        <f t="shared" si="17"/>
        <v>227</v>
      </c>
      <c r="T151" s="363">
        <f t="shared" si="17"/>
        <v>216</v>
      </c>
      <c r="U151" s="363">
        <f t="shared" si="17"/>
        <v>443</v>
      </c>
      <c r="V151" s="363">
        <f t="shared" si="17"/>
        <v>23</v>
      </c>
      <c r="W151" s="363">
        <f t="shared" si="17"/>
        <v>236</v>
      </c>
      <c r="X151" s="363">
        <f t="shared" si="17"/>
        <v>221</v>
      </c>
      <c r="Y151" s="363">
        <f t="shared" si="17"/>
        <v>457</v>
      </c>
      <c r="Z151" s="363">
        <f t="shared" si="17"/>
        <v>222</v>
      </c>
      <c r="AA151" s="363">
        <f t="shared" si="17"/>
        <v>210</v>
      </c>
      <c r="AB151" s="363">
        <f t="shared" si="17"/>
        <v>432</v>
      </c>
      <c r="AC151" s="363">
        <f t="shared" si="17"/>
        <v>8</v>
      </c>
      <c r="AD151" s="363"/>
      <c r="AE151" s="363">
        <f t="shared" si="17"/>
        <v>3</v>
      </c>
      <c r="AF151" s="363">
        <f t="shared" si="17"/>
        <v>121</v>
      </c>
      <c r="AG151" s="363">
        <f t="shared" si="17"/>
        <v>137</v>
      </c>
      <c r="AH151" s="1224">
        <f t="shared" si="17"/>
        <v>11</v>
      </c>
    </row>
    <row r="152" spans="1:34" ht="16.5" customHeight="1" x14ac:dyDescent="0.25">
      <c r="A152" s="348" t="s">
        <v>393</v>
      </c>
      <c r="B152" s="310" t="s">
        <v>397</v>
      </c>
      <c r="C152" s="310">
        <v>726199</v>
      </c>
      <c r="D152" s="310">
        <v>1</v>
      </c>
      <c r="E152" s="311">
        <v>12</v>
      </c>
      <c r="F152" s="311">
        <v>7</v>
      </c>
      <c r="G152" s="311">
        <v>59</v>
      </c>
      <c r="H152" s="311">
        <v>67</v>
      </c>
      <c r="I152" s="311">
        <v>126</v>
      </c>
      <c r="J152" s="311">
        <v>2</v>
      </c>
      <c r="K152" s="311">
        <v>15</v>
      </c>
      <c r="L152" s="311">
        <v>17</v>
      </c>
      <c r="M152" s="311">
        <v>32</v>
      </c>
      <c r="N152" s="311">
        <v>2</v>
      </c>
      <c r="O152" s="311">
        <v>16</v>
      </c>
      <c r="P152" s="311">
        <v>22</v>
      </c>
      <c r="Q152" s="311">
        <v>38</v>
      </c>
      <c r="R152" s="311">
        <v>2</v>
      </c>
      <c r="S152" s="311">
        <v>16</v>
      </c>
      <c r="T152" s="311">
        <v>17</v>
      </c>
      <c r="U152" s="311">
        <v>33</v>
      </c>
      <c r="V152" s="311">
        <v>1</v>
      </c>
      <c r="W152" s="311">
        <v>12</v>
      </c>
      <c r="X152" s="311">
        <v>11</v>
      </c>
      <c r="Y152" s="311">
        <v>23</v>
      </c>
      <c r="Z152" s="349">
        <v>11</v>
      </c>
      <c r="AA152" s="349">
        <v>21</v>
      </c>
      <c r="AB152" s="349">
        <v>32</v>
      </c>
      <c r="AC152" s="349"/>
      <c r="AD152" s="349"/>
      <c r="AE152" s="349"/>
      <c r="AF152" s="349">
        <v>6</v>
      </c>
      <c r="AG152" s="349">
        <v>6</v>
      </c>
      <c r="AH152" s="1220">
        <v>3</v>
      </c>
    </row>
    <row r="153" spans="1:34" ht="16.5" customHeight="1" x14ac:dyDescent="0.25">
      <c r="A153" s="348" t="s">
        <v>393</v>
      </c>
      <c r="B153" s="310" t="s">
        <v>394</v>
      </c>
      <c r="C153" s="310">
        <v>758978</v>
      </c>
      <c r="D153" s="310">
        <v>1</v>
      </c>
      <c r="E153" s="311">
        <v>4</v>
      </c>
      <c r="F153" s="311">
        <v>4</v>
      </c>
      <c r="G153" s="311">
        <v>33</v>
      </c>
      <c r="H153" s="311">
        <v>9</v>
      </c>
      <c r="I153" s="311">
        <v>42</v>
      </c>
      <c r="J153" s="311">
        <v>1</v>
      </c>
      <c r="K153" s="311">
        <v>1</v>
      </c>
      <c r="L153" s="311">
        <v>1</v>
      </c>
      <c r="M153" s="311">
        <v>2</v>
      </c>
      <c r="N153" s="311">
        <v>1</v>
      </c>
      <c r="O153" s="311">
        <v>7</v>
      </c>
      <c r="P153" s="311">
        <v>3</v>
      </c>
      <c r="Q153" s="311">
        <v>10</v>
      </c>
      <c r="R153" s="311">
        <v>1</v>
      </c>
      <c r="S153" s="311">
        <v>9</v>
      </c>
      <c r="T153" s="311">
        <v>0</v>
      </c>
      <c r="U153" s="311">
        <v>9</v>
      </c>
      <c r="V153" s="311">
        <v>1</v>
      </c>
      <c r="W153" s="311">
        <v>16</v>
      </c>
      <c r="X153" s="311">
        <v>5</v>
      </c>
      <c r="Y153" s="311">
        <v>21</v>
      </c>
      <c r="Z153" s="349">
        <v>10</v>
      </c>
      <c r="AA153" s="349"/>
      <c r="AB153" s="349">
        <v>10</v>
      </c>
      <c r="AC153" s="349"/>
      <c r="AD153" s="349"/>
      <c r="AE153" s="349">
        <v>1</v>
      </c>
      <c r="AF153" s="349">
        <v>2</v>
      </c>
      <c r="AG153" s="349">
        <v>3</v>
      </c>
      <c r="AH153" s="1220">
        <v>1</v>
      </c>
    </row>
    <row r="154" spans="1:34" s="332" customFormat="1" ht="16.5" customHeight="1" x14ac:dyDescent="0.25">
      <c r="A154" s="1344" t="s">
        <v>457</v>
      </c>
      <c r="B154" s="1337"/>
      <c r="C154" s="1337"/>
      <c r="D154" s="329">
        <f>SUM(D152:D153)</f>
        <v>2</v>
      </c>
      <c r="E154" s="356">
        <f t="shared" ref="E154:AH154" si="18">SUM(E152:E153)</f>
        <v>16</v>
      </c>
      <c r="F154" s="356">
        <f t="shared" si="18"/>
        <v>11</v>
      </c>
      <c r="G154" s="356">
        <f t="shared" si="18"/>
        <v>92</v>
      </c>
      <c r="H154" s="356">
        <f t="shared" si="18"/>
        <v>76</v>
      </c>
      <c r="I154" s="356">
        <f t="shared" si="18"/>
        <v>168</v>
      </c>
      <c r="J154" s="356">
        <f t="shared" si="18"/>
        <v>3</v>
      </c>
      <c r="K154" s="356">
        <f t="shared" si="18"/>
        <v>16</v>
      </c>
      <c r="L154" s="356">
        <f t="shared" si="18"/>
        <v>18</v>
      </c>
      <c r="M154" s="356">
        <f t="shared" si="18"/>
        <v>34</v>
      </c>
      <c r="N154" s="356">
        <f t="shared" si="18"/>
        <v>3</v>
      </c>
      <c r="O154" s="356">
        <f t="shared" si="18"/>
        <v>23</v>
      </c>
      <c r="P154" s="356">
        <f t="shared" si="18"/>
        <v>25</v>
      </c>
      <c r="Q154" s="356">
        <f t="shared" si="18"/>
        <v>48</v>
      </c>
      <c r="R154" s="356">
        <f t="shared" si="18"/>
        <v>3</v>
      </c>
      <c r="S154" s="356">
        <f t="shared" si="18"/>
        <v>25</v>
      </c>
      <c r="T154" s="356">
        <f t="shared" si="18"/>
        <v>17</v>
      </c>
      <c r="U154" s="356">
        <f t="shared" si="18"/>
        <v>42</v>
      </c>
      <c r="V154" s="356">
        <f t="shared" si="18"/>
        <v>2</v>
      </c>
      <c r="W154" s="356">
        <f t="shared" si="18"/>
        <v>28</v>
      </c>
      <c r="X154" s="356">
        <f t="shared" si="18"/>
        <v>16</v>
      </c>
      <c r="Y154" s="356">
        <f t="shared" si="18"/>
        <v>44</v>
      </c>
      <c r="Z154" s="356">
        <f t="shared" si="18"/>
        <v>21</v>
      </c>
      <c r="AA154" s="356">
        <f t="shared" si="18"/>
        <v>21</v>
      </c>
      <c r="AB154" s="356">
        <f t="shared" si="18"/>
        <v>42</v>
      </c>
      <c r="AC154" s="356"/>
      <c r="AD154" s="356"/>
      <c r="AE154" s="356">
        <f t="shared" si="18"/>
        <v>1</v>
      </c>
      <c r="AF154" s="356">
        <f t="shared" si="18"/>
        <v>8</v>
      </c>
      <c r="AG154" s="356">
        <f t="shared" si="18"/>
        <v>9</v>
      </c>
      <c r="AH154" s="1221">
        <f t="shared" si="18"/>
        <v>4</v>
      </c>
    </row>
    <row r="155" spans="1:34" ht="16.5" customHeight="1" x14ac:dyDescent="0.25">
      <c r="A155" s="348" t="s">
        <v>398</v>
      </c>
      <c r="B155" s="310" t="s">
        <v>391</v>
      </c>
      <c r="C155" s="310">
        <v>764483</v>
      </c>
      <c r="D155" s="310">
        <v>1</v>
      </c>
      <c r="E155" s="311"/>
      <c r="F155" s="311">
        <v>9</v>
      </c>
      <c r="G155" s="311">
        <v>114</v>
      </c>
      <c r="H155" s="311">
        <v>118</v>
      </c>
      <c r="I155" s="311">
        <v>232</v>
      </c>
      <c r="J155" s="311">
        <v>2</v>
      </c>
      <c r="K155" s="311">
        <v>26</v>
      </c>
      <c r="L155" s="311">
        <v>32</v>
      </c>
      <c r="M155" s="311">
        <v>58</v>
      </c>
      <c r="N155" s="311">
        <v>3</v>
      </c>
      <c r="O155" s="311">
        <v>35</v>
      </c>
      <c r="P155" s="311">
        <v>35</v>
      </c>
      <c r="Q155" s="311">
        <v>70</v>
      </c>
      <c r="R155" s="311">
        <v>2</v>
      </c>
      <c r="S155" s="311">
        <v>23</v>
      </c>
      <c r="T155" s="311">
        <v>27</v>
      </c>
      <c r="U155" s="311">
        <v>50</v>
      </c>
      <c r="V155" s="311">
        <v>2</v>
      </c>
      <c r="W155" s="311">
        <v>30</v>
      </c>
      <c r="X155" s="311">
        <v>24</v>
      </c>
      <c r="Y155" s="311">
        <v>54</v>
      </c>
      <c r="Z155" s="349"/>
      <c r="AA155" s="349"/>
      <c r="AB155" s="349"/>
      <c r="AC155" s="349">
        <v>1</v>
      </c>
      <c r="AD155" s="349"/>
      <c r="AE155" s="349">
        <v>1</v>
      </c>
      <c r="AF155" s="349">
        <v>13</v>
      </c>
      <c r="AG155" s="349">
        <v>15</v>
      </c>
      <c r="AH155" s="1220">
        <v>1</v>
      </c>
    </row>
    <row r="156" spans="1:34" ht="16.5" customHeight="1" x14ac:dyDescent="0.25">
      <c r="A156" s="348" t="s">
        <v>398</v>
      </c>
      <c r="B156" s="310" t="s">
        <v>407</v>
      </c>
      <c r="C156" s="310">
        <v>764489</v>
      </c>
      <c r="D156" s="310">
        <v>1</v>
      </c>
      <c r="E156" s="311">
        <v>23</v>
      </c>
      <c r="F156" s="311">
        <v>11</v>
      </c>
      <c r="G156" s="311">
        <v>165</v>
      </c>
      <c r="H156" s="311">
        <v>129</v>
      </c>
      <c r="I156" s="311">
        <v>294</v>
      </c>
      <c r="J156" s="311">
        <v>3</v>
      </c>
      <c r="K156" s="311">
        <v>39</v>
      </c>
      <c r="L156" s="311">
        <v>31</v>
      </c>
      <c r="M156" s="311">
        <v>70</v>
      </c>
      <c r="N156" s="311">
        <v>4</v>
      </c>
      <c r="O156" s="311">
        <v>55</v>
      </c>
      <c r="P156" s="311">
        <v>49</v>
      </c>
      <c r="Q156" s="311">
        <v>104</v>
      </c>
      <c r="R156" s="311">
        <v>2</v>
      </c>
      <c r="S156" s="311">
        <v>38</v>
      </c>
      <c r="T156" s="311">
        <v>21</v>
      </c>
      <c r="U156" s="311">
        <v>59</v>
      </c>
      <c r="V156" s="311">
        <v>2</v>
      </c>
      <c r="W156" s="311">
        <v>33</v>
      </c>
      <c r="X156" s="311">
        <v>28</v>
      </c>
      <c r="Y156" s="311">
        <v>61</v>
      </c>
      <c r="Z156" s="349"/>
      <c r="AA156" s="349"/>
      <c r="AB156" s="349"/>
      <c r="AC156" s="349">
        <v>1</v>
      </c>
      <c r="AD156" s="349"/>
      <c r="AE156" s="349">
        <v>1</v>
      </c>
      <c r="AF156" s="349">
        <v>21</v>
      </c>
      <c r="AG156" s="349">
        <v>23</v>
      </c>
      <c r="AH156" s="1220">
        <v>1</v>
      </c>
    </row>
    <row r="157" spans="1:34" ht="16.5" customHeight="1" x14ac:dyDescent="0.25">
      <c r="A157" s="348" t="s">
        <v>398</v>
      </c>
      <c r="B157" s="310" t="s">
        <v>406</v>
      </c>
      <c r="C157" s="310">
        <v>764488</v>
      </c>
      <c r="D157" s="310">
        <v>1</v>
      </c>
      <c r="E157" s="311">
        <v>7</v>
      </c>
      <c r="F157" s="311">
        <v>8</v>
      </c>
      <c r="G157" s="311">
        <v>124</v>
      </c>
      <c r="H157" s="311">
        <v>108</v>
      </c>
      <c r="I157" s="311">
        <v>232</v>
      </c>
      <c r="J157" s="311">
        <v>2</v>
      </c>
      <c r="K157" s="311">
        <v>26</v>
      </c>
      <c r="L157" s="311">
        <v>28</v>
      </c>
      <c r="M157" s="311">
        <v>54</v>
      </c>
      <c r="N157" s="311">
        <v>2</v>
      </c>
      <c r="O157" s="311">
        <v>30</v>
      </c>
      <c r="P157" s="311">
        <v>35</v>
      </c>
      <c r="Q157" s="311">
        <v>65</v>
      </c>
      <c r="R157" s="311">
        <v>2</v>
      </c>
      <c r="S157" s="311">
        <v>28</v>
      </c>
      <c r="T157" s="311">
        <v>24</v>
      </c>
      <c r="U157" s="311">
        <v>52</v>
      </c>
      <c r="V157" s="311">
        <v>2</v>
      </c>
      <c r="W157" s="311">
        <v>40</v>
      </c>
      <c r="X157" s="311">
        <v>21</v>
      </c>
      <c r="Y157" s="311">
        <v>61</v>
      </c>
      <c r="Z157" s="349"/>
      <c r="AA157" s="349"/>
      <c r="AB157" s="349"/>
      <c r="AC157" s="349">
        <v>1</v>
      </c>
      <c r="AD157" s="349"/>
      <c r="AE157" s="349">
        <v>1</v>
      </c>
      <c r="AF157" s="349">
        <v>9</v>
      </c>
      <c r="AG157" s="349">
        <v>11</v>
      </c>
      <c r="AH157" s="1220"/>
    </row>
    <row r="158" spans="1:34" ht="16.5" customHeight="1" x14ac:dyDescent="0.25">
      <c r="A158" s="348" t="s">
        <v>398</v>
      </c>
      <c r="B158" s="310" t="s">
        <v>400</v>
      </c>
      <c r="C158" s="310">
        <v>764494</v>
      </c>
      <c r="D158" s="310">
        <v>1</v>
      </c>
      <c r="E158" s="311"/>
      <c r="F158" s="311">
        <v>6</v>
      </c>
      <c r="G158" s="311">
        <v>76</v>
      </c>
      <c r="H158" s="311">
        <v>81</v>
      </c>
      <c r="I158" s="311">
        <v>157</v>
      </c>
      <c r="J158" s="311">
        <v>1</v>
      </c>
      <c r="K158" s="311">
        <v>13</v>
      </c>
      <c r="L158" s="311">
        <v>14</v>
      </c>
      <c r="M158" s="311">
        <v>27</v>
      </c>
      <c r="N158" s="311">
        <v>2</v>
      </c>
      <c r="O158" s="311">
        <v>28</v>
      </c>
      <c r="P158" s="311">
        <v>28</v>
      </c>
      <c r="Q158" s="311">
        <v>56</v>
      </c>
      <c r="R158" s="311">
        <v>2</v>
      </c>
      <c r="S158" s="311">
        <v>21</v>
      </c>
      <c r="T158" s="311">
        <v>22</v>
      </c>
      <c r="U158" s="311">
        <v>43</v>
      </c>
      <c r="V158" s="311">
        <v>1</v>
      </c>
      <c r="W158" s="311">
        <v>14</v>
      </c>
      <c r="X158" s="311">
        <v>17</v>
      </c>
      <c r="Y158" s="311">
        <v>31</v>
      </c>
      <c r="Z158" s="349"/>
      <c r="AA158" s="349"/>
      <c r="AB158" s="349"/>
      <c r="AC158" s="349"/>
      <c r="AD158" s="349"/>
      <c r="AE158" s="349">
        <v>1</v>
      </c>
      <c r="AF158" s="349">
        <v>7</v>
      </c>
      <c r="AG158" s="349">
        <v>8</v>
      </c>
      <c r="AH158" s="1220">
        <v>1</v>
      </c>
    </row>
    <row r="159" spans="1:34" s="334" customFormat="1" ht="16.5" customHeight="1" x14ac:dyDescent="0.25">
      <c r="A159" s="1360" t="s">
        <v>458</v>
      </c>
      <c r="B159" s="1339"/>
      <c r="C159" s="333"/>
      <c r="D159" s="333">
        <f>SUM(D155:D158)</f>
        <v>4</v>
      </c>
      <c r="E159" s="360">
        <f t="shared" ref="E159:AH159" si="19">SUM(E155:E158)</f>
        <v>30</v>
      </c>
      <c r="F159" s="360">
        <f t="shared" si="19"/>
        <v>34</v>
      </c>
      <c r="G159" s="360">
        <f t="shared" si="19"/>
        <v>479</v>
      </c>
      <c r="H159" s="360">
        <f t="shared" si="19"/>
        <v>436</v>
      </c>
      <c r="I159" s="360">
        <f t="shared" si="19"/>
        <v>915</v>
      </c>
      <c r="J159" s="360">
        <f t="shared" si="19"/>
        <v>8</v>
      </c>
      <c r="K159" s="360">
        <f t="shared" si="19"/>
        <v>104</v>
      </c>
      <c r="L159" s="360">
        <f t="shared" si="19"/>
        <v>105</v>
      </c>
      <c r="M159" s="360">
        <f t="shared" si="19"/>
        <v>209</v>
      </c>
      <c r="N159" s="360">
        <f t="shared" si="19"/>
        <v>11</v>
      </c>
      <c r="O159" s="360">
        <f t="shared" si="19"/>
        <v>148</v>
      </c>
      <c r="P159" s="360">
        <f t="shared" si="19"/>
        <v>147</v>
      </c>
      <c r="Q159" s="360">
        <f t="shared" si="19"/>
        <v>295</v>
      </c>
      <c r="R159" s="360">
        <f t="shared" si="19"/>
        <v>8</v>
      </c>
      <c r="S159" s="360">
        <f t="shared" si="19"/>
        <v>110</v>
      </c>
      <c r="T159" s="360">
        <f t="shared" si="19"/>
        <v>94</v>
      </c>
      <c r="U159" s="360">
        <f t="shared" si="19"/>
        <v>204</v>
      </c>
      <c r="V159" s="360">
        <f t="shared" si="19"/>
        <v>7</v>
      </c>
      <c r="W159" s="360">
        <f t="shared" si="19"/>
        <v>117</v>
      </c>
      <c r="X159" s="360">
        <f t="shared" si="19"/>
        <v>90</v>
      </c>
      <c r="Y159" s="360">
        <f t="shared" si="19"/>
        <v>207</v>
      </c>
      <c r="Z159" s="360"/>
      <c r="AA159" s="360"/>
      <c r="AB159" s="360"/>
      <c r="AC159" s="360">
        <f t="shared" si="19"/>
        <v>3</v>
      </c>
      <c r="AD159" s="360"/>
      <c r="AE159" s="360">
        <f t="shared" si="19"/>
        <v>4</v>
      </c>
      <c r="AF159" s="360">
        <f t="shared" si="19"/>
        <v>50</v>
      </c>
      <c r="AG159" s="360">
        <f t="shared" si="19"/>
        <v>57</v>
      </c>
      <c r="AH159" s="1225">
        <f t="shared" si="19"/>
        <v>3</v>
      </c>
    </row>
    <row r="160" spans="1:34" ht="16.5" customHeight="1" x14ac:dyDescent="0.25">
      <c r="A160" s="352" t="s">
        <v>398</v>
      </c>
      <c r="B160" s="353" t="s">
        <v>408</v>
      </c>
      <c r="C160" s="353">
        <v>764492</v>
      </c>
      <c r="D160" s="353">
        <v>1</v>
      </c>
      <c r="E160" s="354"/>
      <c r="F160" s="354">
        <v>4</v>
      </c>
      <c r="G160" s="354">
        <v>33</v>
      </c>
      <c r="H160" s="354">
        <v>29</v>
      </c>
      <c r="I160" s="354">
        <v>62</v>
      </c>
      <c r="J160" s="354">
        <v>1</v>
      </c>
      <c r="K160" s="354">
        <v>10</v>
      </c>
      <c r="L160" s="354">
        <v>9</v>
      </c>
      <c r="M160" s="354">
        <v>19</v>
      </c>
      <c r="N160" s="354">
        <v>1</v>
      </c>
      <c r="O160" s="354">
        <v>5</v>
      </c>
      <c r="P160" s="354">
        <v>5</v>
      </c>
      <c r="Q160" s="354">
        <v>10</v>
      </c>
      <c r="R160" s="354">
        <v>1</v>
      </c>
      <c r="S160" s="354">
        <v>7</v>
      </c>
      <c r="T160" s="354">
        <v>7</v>
      </c>
      <c r="U160" s="354">
        <v>14</v>
      </c>
      <c r="V160" s="354">
        <v>1</v>
      </c>
      <c r="W160" s="354">
        <v>11</v>
      </c>
      <c r="X160" s="354">
        <v>8</v>
      </c>
      <c r="Y160" s="354">
        <v>19</v>
      </c>
      <c r="Z160" s="355"/>
      <c r="AA160" s="355"/>
      <c r="AB160" s="355"/>
      <c r="AC160" s="355"/>
      <c r="AD160" s="355"/>
      <c r="AE160" s="355">
        <v>1</v>
      </c>
      <c r="AF160" s="355">
        <v>4</v>
      </c>
      <c r="AG160" s="355">
        <v>5</v>
      </c>
      <c r="AH160" s="1222"/>
    </row>
    <row r="161" spans="1:34" s="331" customFormat="1" ht="16.5" customHeight="1" x14ac:dyDescent="0.25">
      <c r="A161" s="1355" t="s">
        <v>459</v>
      </c>
      <c r="B161" s="1325"/>
      <c r="C161" s="1325"/>
      <c r="D161" s="330">
        <f>SUM(D160)</f>
        <v>1</v>
      </c>
      <c r="E161" s="359"/>
      <c r="F161" s="359">
        <f t="shared" ref="F161:AG161" si="20">SUM(F160)</f>
        <v>4</v>
      </c>
      <c r="G161" s="359">
        <f t="shared" si="20"/>
        <v>33</v>
      </c>
      <c r="H161" s="359">
        <f t="shared" si="20"/>
        <v>29</v>
      </c>
      <c r="I161" s="359">
        <f t="shared" si="20"/>
        <v>62</v>
      </c>
      <c r="J161" s="359">
        <f t="shared" si="20"/>
        <v>1</v>
      </c>
      <c r="K161" s="359">
        <f t="shared" si="20"/>
        <v>10</v>
      </c>
      <c r="L161" s="359">
        <f t="shared" si="20"/>
        <v>9</v>
      </c>
      <c r="M161" s="359">
        <f t="shared" si="20"/>
        <v>19</v>
      </c>
      <c r="N161" s="359">
        <f t="shared" si="20"/>
        <v>1</v>
      </c>
      <c r="O161" s="359">
        <f t="shared" si="20"/>
        <v>5</v>
      </c>
      <c r="P161" s="359">
        <f t="shared" si="20"/>
        <v>5</v>
      </c>
      <c r="Q161" s="359">
        <f t="shared" si="20"/>
        <v>10</v>
      </c>
      <c r="R161" s="359">
        <f t="shared" si="20"/>
        <v>1</v>
      </c>
      <c r="S161" s="359">
        <f t="shared" si="20"/>
        <v>7</v>
      </c>
      <c r="T161" s="359">
        <f t="shared" si="20"/>
        <v>7</v>
      </c>
      <c r="U161" s="359">
        <f t="shared" si="20"/>
        <v>14</v>
      </c>
      <c r="V161" s="359">
        <f t="shared" si="20"/>
        <v>1</v>
      </c>
      <c r="W161" s="359">
        <f t="shared" si="20"/>
        <v>11</v>
      </c>
      <c r="X161" s="359">
        <f t="shared" si="20"/>
        <v>8</v>
      </c>
      <c r="Y161" s="359">
        <f t="shared" si="20"/>
        <v>19</v>
      </c>
      <c r="Z161" s="359"/>
      <c r="AA161" s="359"/>
      <c r="AB161" s="359"/>
      <c r="AC161" s="359"/>
      <c r="AD161" s="359"/>
      <c r="AE161" s="359">
        <f t="shared" si="20"/>
        <v>1</v>
      </c>
      <c r="AF161" s="359">
        <f t="shared" si="20"/>
        <v>4</v>
      </c>
      <c r="AG161" s="359">
        <f t="shared" si="20"/>
        <v>5</v>
      </c>
      <c r="AH161" s="1223"/>
    </row>
    <row r="162" spans="1:34" s="339" customFormat="1" ht="16.5" customHeight="1" x14ac:dyDescent="0.25">
      <c r="A162" s="1356" t="s">
        <v>460</v>
      </c>
      <c r="B162" s="1357"/>
      <c r="C162" s="1357"/>
      <c r="D162" s="362">
        <f>SUM(D159,D161)</f>
        <v>5</v>
      </c>
      <c r="E162" s="363">
        <f t="shared" ref="E162:AH162" si="21">SUM(E159,E161)</f>
        <v>30</v>
      </c>
      <c r="F162" s="363">
        <f t="shared" si="21"/>
        <v>38</v>
      </c>
      <c r="G162" s="363">
        <f t="shared" si="21"/>
        <v>512</v>
      </c>
      <c r="H162" s="363">
        <f t="shared" si="21"/>
        <v>465</v>
      </c>
      <c r="I162" s="363">
        <f t="shared" si="21"/>
        <v>977</v>
      </c>
      <c r="J162" s="363">
        <f t="shared" si="21"/>
        <v>9</v>
      </c>
      <c r="K162" s="363">
        <f t="shared" si="21"/>
        <v>114</v>
      </c>
      <c r="L162" s="363">
        <f t="shared" si="21"/>
        <v>114</v>
      </c>
      <c r="M162" s="363">
        <f t="shared" si="21"/>
        <v>228</v>
      </c>
      <c r="N162" s="363">
        <f t="shared" si="21"/>
        <v>12</v>
      </c>
      <c r="O162" s="363">
        <f t="shared" si="21"/>
        <v>153</v>
      </c>
      <c r="P162" s="363">
        <f t="shared" si="21"/>
        <v>152</v>
      </c>
      <c r="Q162" s="363">
        <f t="shared" si="21"/>
        <v>305</v>
      </c>
      <c r="R162" s="363">
        <f t="shared" si="21"/>
        <v>9</v>
      </c>
      <c r="S162" s="363">
        <f t="shared" si="21"/>
        <v>117</v>
      </c>
      <c r="T162" s="363">
        <f t="shared" si="21"/>
        <v>101</v>
      </c>
      <c r="U162" s="363">
        <f t="shared" si="21"/>
        <v>218</v>
      </c>
      <c r="V162" s="363">
        <f t="shared" si="21"/>
        <v>8</v>
      </c>
      <c r="W162" s="363">
        <f t="shared" si="21"/>
        <v>128</v>
      </c>
      <c r="X162" s="363">
        <f t="shared" si="21"/>
        <v>98</v>
      </c>
      <c r="Y162" s="363">
        <f t="shared" si="21"/>
        <v>226</v>
      </c>
      <c r="Z162" s="363"/>
      <c r="AA162" s="363"/>
      <c r="AB162" s="363"/>
      <c r="AC162" s="363">
        <f t="shared" si="21"/>
        <v>3</v>
      </c>
      <c r="AD162" s="363"/>
      <c r="AE162" s="363">
        <f t="shared" si="21"/>
        <v>5</v>
      </c>
      <c r="AF162" s="363">
        <f t="shared" si="21"/>
        <v>54</v>
      </c>
      <c r="AG162" s="363">
        <f t="shared" si="21"/>
        <v>62</v>
      </c>
      <c r="AH162" s="1224">
        <f t="shared" si="21"/>
        <v>3</v>
      </c>
    </row>
    <row r="163" spans="1:34" s="332" customFormat="1" ht="16.5" customHeight="1" x14ac:dyDescent="0.25">
      <c r="A163" s="1344" t="s">
        <v>462</v>
      </c>
      <c r="B163" s="1337"/>
      <c r="C163" s="1337"/>
      <c r="D163" s="329">
        <f>SUM(D44,D88,D104,D115,D128,D142,D154,D159)</f>
        <v>71</v>
      </c>
      <c r="E163" s="329">
        <f t="shared" ref="E163:H163" si="22">SUM(E44,E88,E104,E115,E128,E142,E154,E159)</f>
        <v>956</v>
      </c>
      <c r="F163" s="329">
        <f t="shared" si="22"/>
        <v>812</v>
      </c>
      <c r="G163" s="329">
        <f t="shared" si="22"/>
        <v>10787</v>
      </c>
      <c r="H163" s="329">
        <f t="shared" si="22"/>
        <v>10010</v>
      </c>
      <c r="I163" s="329">
        <f>SUM(I44,I88,I104,I115,I128,I142,I154,I159)</f>
        <v>20797</v>
      </c>
      <c r="J163" s="329">
        <f t="shared" ref="J163:AH163" si="23">SUM(J44,J88,J104,J115,J128,J142,J154,J159)</f>
        <v>188</v>
      </c>
      <c r="K163" s="329">
        <f t="shared" si="23"/>
        <v>2452</v>
      </c>
      <c r="L163" s="329">
        <f t="shared" si="23"/>
        <v>2348</v>
      </c>
      <c r="M163" s="329">
        <f t="shared" si="23"/>
        <v>4800</v>
      </c>
      <c r="N163" s="329">
        <f t="shared" si="23"/>
        <v>236</v>
      </c>
      <c r="O163" s="329">
        <f t="shared" si="23"/>
        <v>3478</v>
      </c>
      <c r="P163" s="329">
        <f t="shared" si="23"/>
        <v>3172</v>
      </c>
      <c r="Q163" s="329">
        <f t="shared" si="23"/>
        <v>6650</v>
      </c>
      <c r="R163" s="329">
        <f t="shared" si="23"/>
        <v>184</v>
      </c>
      <c r="S163" s="329">
        <f t="shared" si="23"/>
        <v>2416</v>
      </c>
      <c r="T163" s="329">
        <f t="shared" si="23"/>
        <v>2349</v>
      </c>
      <c r="U163" s="329">
        <f t="shared" si="23"/>
        <v>4765</v>
      </c>
      <c r="V163" s="329">
        <f t="shared" si="23"/>
        <v>181</v>
      </c>
      <c r="W163" s="329">
        <f t="shared" si="23"/>
        <v>2441</v>
      </c>
      <c r="X163" s="329">
        <f t="shared" si="23"/>
        <v>2141</v>
      </c>
      <c r="Y163" s="329">
        <f t="shared" si="23"/>
        <v>4582</v>
      </c>
      <c r="Z163" s="329">
        <f t="shared" si="23"/>
        <v>2273</v>
      </c>
      <c r="AA163" s="329">
        <f t="shared" si="23"/>
        <v>2193</v>
      </c>
      <c r="AB163" s="329">
        <f t="shared" si="23"/>
        <v>4466</v>
      </c>
      <c r="AC163" s="329">
        <f t="shared" si="23"/>
        <v>39</v>
      </c>
      <c r="AD163" s="329">
        <f t="shared" si="23"/>
        <v>2</v>
      </c>
      <c r="AE163" s="329">
        <f t="shared" si="23"/>
        <v>61</v>
      </c>
      <c r="AF163" s="329">
        <f t="shared" si="23"/>
        <v>1318</v>
      </c>
      <c r="AG163" s="329">
        <f t="shared" si="23"/>
        <v>1407</v>
      </c>
      <c r="AH163" s="876">
        <f t="shared" si="23"/>
        <v>95</v>
      </c>
    </row>
    <row r="164" spans="1:34" s="331" customFormat="1" ht="16.5" customHeight="1" x14ac:dyDescent="0.25">
      <c r="A164" s="1355" t="s">
        <v>461</v>
      </c>
      <c r="B164" s="1325"/>
      <c r="C164" s="1325"/>
      <c r="D164" s="330">
        <f>SUM(D84,D91,D111,D124,D133,D150,D161)</f>
        <v>67</v>
      </c>
      <c r="E164" s="330">
        <f t="shared" ref="E164:AH164" si="24">SUM(E84,E91,E111,E124,E133,E150,E161)</f>
        <v>477</v>
      </c>
      <c r="F164" s="330">
        <f t="shared" si="24"/>
        <v>353</v>
      </c>
      <c r="G164" s="330">
        <f t="shared" si="24"/>
        <v>3883</v>
      </c>
      <c r="H164" s="330">
        <f t="shared" si="24"/>
        <v>3827</v>
      </c>
      <c r="I164" s="330">
        <f t="shared" si="24"/>
        <v>7710</v>
      </c>
      <c r="J164" s="330">
        <f t="shared" si="24"/>
        <v>85</v>
      </c>
      <c r="K164" s="330">
        <f t="shared" si="24"/>
        <v>910</v>
      </c>
      <c r="L164" s="330">
        <f t="shared" si="24"/>
        <v>882</v>
      </c>
      <c r="M164" s="330">
        <f t="shared" si="24"/>
        <v>1792</v>
      </c>
      <c r="N164" s="330">
        <f t="shared" si="24"/>
        <v>104</v>
      </c>
      <c r="O164" s="330">
        <f t="shared" si="24"/>
        <v>1281</v>
      </c>
      <c r="P164" s="330">
        <f t="shared" si="24"/>
        <v>1291</v>
      </c>
      <c r="Q164" s="330">
        <f t="shared" si="24"/>
        <v>2572</v>
      </c>
      <c r="R164" s="330">
        <f t="shared" si="24"/>
        <v>83</v>
      </c>
      <c r="S164" s="330">
        <f t="shared" si="24"/>
        <v>873</v>
      </c>
      <c r="T164" s="330">
        <f t="shared" si="24"/>
        <v>872</v>
      </c>
      <c r="U164" s="330">
        <f t="shared" si="24"/>
        <v>1745</v>
      </c>
      <c r="V164" s="330">
        <f t="shared" si="24"/>
        <v>81</v>
      </c>
      <c r="W164" s="330">
        <f t="shared" si="24"/>
        <v>819</v>
      </c>
      <c r="X164" s="330">
        <f t="shared" si="24"/>
        <v>782</v>
      </c>
      <c r="Y164" s="330">
        <f t="shared" si="24"/>
        <v>1601</v>
      </c>
      <c r="Z164" s="330">
        <f t="shared" si="24"/>
        <v>837</v>
      </c>
      <c r="AA164" s="330">
        <f t="shared" si="24"/>
        <v>858</v>
      </c>
      <c r="AB164" s="330">
        <f t="shared" si="24"/>
        <v>1695</v>
      </c>
      <c r="AC164" s="330">
        <f t="shared" si="24"/>
        <v>39</v>
      </c>
      <c r="AD164" s="330">
        <f t="shared" si="24"/>
        <v>0</v>
      </c>
      <c r="AE164" s="330">
        <f t="shared" si="24"/>
        <v>50</v>
      </c>
      <c r="AF164" s="330">
        <f t="shared" si="24"/>
        <v>474</v>
      </c>
      <c r="AG164" s="330">
        <f t="shared" si="24"/>
        <v>563</v>
      </c>
      <c r="AH164" s="1201">
        <f t="shared" si="24"/>
        <v>27</v>
      </c>
    </row>
    <row r="165" spans="1:34" s="339" customFormat="1" ht="16.5" customHeight="1" thickBot="1" x14ac:dyDescent="0.3">
      <c r="A165" s="1358" t="s">
        <v>473</v>
      </c>
      <c r="B165" s="1359"/>
      <c r="C165" s="1359"/>
      <c r="D165" s="361">
        <f>SUM(D163:D164)</f>
        <v>138</v>
      </c>
      <c r="E165" s="361">
        <f t="shared" ref="E165:AH165" si="25">SUM(E163:E164)</f>
        <v>1433</v>
      </c>
      <c r="F165" s="361">
        <f t="shared" si="25"/>
        <v>1165</v>
      </c>
      <c r="G165" s="361">
        <f t="shared" si="25"/>
        <v>14670</v>
      </c>
      <c r="H165" s="361">
        <f t="shared" si="25"/>
        <v>13837</v>
      </c>
      <c r="I165" s="361">
        <f t="shared" si="25"/>
        <v>28507</v>
      </c>
      <c r="J165" s="361">
        <f t="shared" si="25"/>
        <v>273</v>
      </c>
      <c r="K165" s="361">
        <f t="shared" si="25"/>
        <v>3362</v>
      </c>
      <c r="L165" s="361">
        <f t="shared" si="25"/>
        <v>3230</v>
      </c>
      <c r="M165" s="361">
        <f t="shared" si="25"/>
        <v>6592</v>
      </c>
      <c r="N165" s="361">
        <f t="shared" si="25"/>
        <v>340</v>
      </c>
      <c r="O165" s="361">
        <f t="shared" si="25"/>
        <v>4759</v>
      </c>
      <c r="P165" s="361">
        <f t="shared" si="25"/>
        <v>4463</v>
      </c>
      <c r="Q165" s="361">
        <f t="shared" si="25"/>
        <v>9222</v>
      </c>
      <c r="R165" s="361">
        <f t="shared" si="25"/>
        <v>267</v>
      </c>
      <c r="S165" s="361">
        <f t="shared" si="25"/>
        <v>3289</v>
      </c>
      <c r="T165" s="361">
        <f t="shared" si="25"/>
        <v>3221</v>
      </c>
      <c r="U165" s="361">
        <f t="shared" si="25"/>
        <v>6510</v>
      </c>
      <c r="V165" s="361">
        <f t="shared" si="25"/>
        <v>262</v>
      </c>
      <c r="W165" s="361">
        <f t="shared" si="25"/>
        <v>3260</v>
      </c>
      <c r="X165" s="361">
        <f t="shared" si="25"/>
        <v>2923</v>
      </c>
      <c r="Y165" s="361">
        <f t="shared" si="25"/>
        <v>6183</v>
      </c>
      <c r="Z165" s="361">
        <f t="shared" si="25"/>
        <v>3110</v>
      </c>
      <c r="AA165" s="361">
        <f t="shared" si="25"/>
        <v>3051</v>
      </c>
      <c r="AB165" s="361">
        <f t="shared" si="25"/>
        <v>6161</v>
      </c>
      <c r="AC165" s="361">
        <f t="shared" si="25"/>
        <v>78</v>
      </c>
      <c r="AD165" s="361">
        <f t="shared" si="25"/>
        <v>2</v>
      </c>
      <c r="AE165" s="361">
        <f t="shared" si="25"/>
        <v>111</v>
      </c>
      <c r="AF165" s="361">
        <f t="shared" si="25"/>
        <v>1792</v>
      </c>
      <c r="AG165" s="361">
        <f t="shared" si="25"/>
        <v>1970</v>
      </c>
      <c r="AH165" s="1226">
        <f t="shared" si="25"/>
        <v>122</v>
      </c>
    </row>
  </sheetData>
  <sheetProtection algorithmName="SHA-512" hashValue="zrJd3ONnWWl+V9HOyGLgWkSTYUH/cfUGbOo+JxxHd04BAoaJH733LDCbMeoe8ZC348R6zZTaFyNMxFsPxBx1UA==" saltValue="iyoO2enrZg6OUplm40QIKA==" spinCount="100000" sheet="1" objects="1" scenarios="1"/>
  <mergeCells count="37">
    <mergeCell ref="A164:C164"/>
    <mergeCell ref="A165:C165"/>
    <mergeCell ref="A111:C111"/>
    <mergeCell ref="A84:C84"/>
    <mergeCell ref="A161:C161"/>
    <mergeCell ref="A162:C162"/>
    <mergeCell ref="A163:C163"/>
    <mergeCell ref="A85:C85"/>
    <mergeCell ref="A88:C88"/>
    <mergeCell ref="A91:C91"/>
    <mergeCell ref="A92:C92"/>
    <mergeCell ref="A104:C104"/>
    <mergeCell ref="A154:C154"/>
    <mergeCell ref="A159:B159"/>
    <mergeCell ref="A112:C112"/>
    <mergeCell ref="A115:C115"/>
    <mergeCell ref="A142:C142"/>
    <mergeCell ref="A150:C150"/>
    <mergeCell ref="A151:C151"/>
    <mergeCell ref="R1:U1"/>
    <mergeCell ref="V1:Y1"/>
    <mergeCell ref="A124:C124"/>
    <mergeCell ref="A125:C125"/>
    <mergeCell ref="A128:C128"/>
    <mergeCell ref="A133:C133"/>
    <mergeCell ref="A134:C134"/>
    <mergeCell ref="Z1:AB1"/>
    <mergeCell ref="AC1:AG1"/>
    <mergeCell ref="A44:C44"/>
    <mergeCell ref="E1:E2"/>
    <mergeCell ref="A1:A2"/>
    <mergeCell ref="B1:B2"/>
    <mergeCell ref="C1:C2"/>
    <mergeCell ref="F1:I1"/>
    <mergeCell ref="J1:M1"/>
    <mergeCell ref="N1:Q1"/>
    <mergeCell ref="D1:D2"/>
  </mergeCells>
  <pageMargins left="0.39370078740157483" right="0.11811023622047245" top="0.11811023622047245" bottom="0.11811023622047245" header="0.31496062992125984" footer="0.31496062992125984"/>
  <pageSetup paperSize="9" scale="6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O9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88" sqref="F88"/>
    </sheetView>
  </sheetViews>
  <sheetFormatPr defaultRowHeight="15" x14ac:dyDescent="0.25"/>
  <cols>
    <col min="1" max="1" width="12.42578125" customWidth="1"/>
    <col min="2" max="2" width="48" customWidth="1"/>
    <col min="3" max="3" width="9" bestFit="1" customWidth="1"/>
    <col min="4" max="4" width="4.85546875" customWidth="1"/>
    <col min="5" max="5" width="5.140625" customWidth="1"/>
    <col min="6" max="6" width="5.5703125" bestFit="1" customWidth="1"/>
    <col min="7" max="7" width="6.7109375" customWidth="1"/>
    <col min="8" max="8" width="6" bestFit="1" customWidth="1"/>
    <col min="9" max="9" width="6.7109375" bestFit="1" customWidth="1"/>
    <col min="10" max="10" width="3.140625" style="89" customWidth="1"/>
    <col min="11" max="12" width="3.7109375" customWidth="1"/>
    <col min="13" max="14" width="4.42578125" bestFit="1" customWidth="1"/>
    <col min="15" max="17" width="5.5703125" bestFit="1" customWidth="1"/>
    <col min="18" max="18" width="4.42578125" bestFit="1" customWidth="1"/>
    <col min="19" max="21" width="5.5703125" bestFit="1" customWidth="1"/>
    <col min="22" max="22" width="4.42578125" bestFit="1" customWidth="1"/>
    <col min="23" max="25" width="5.5703125" bestFit="1" customWidth="1"/>
    <col min="26" max="26" width="4.42578125" bestFit="1" customWidth="1"/>
    <col min="27" max="29" width="5.5703125" bestFit="1" customWidth="1"/>
    <col min="30" max="35" width="5.5703125" style="167" bestFit="1" customWidth="1"/>
    <col min="36" max="36" width="4.85546875" style="167" customWidth="1"/>
    <col min="37" max="38" width="5.140625" style="167" customWidth="1"/>
    <col min="39" max="39" width="5.28515625" style="167" customWidth="1"/>
    <col min="40" max="40" width="5.42578125" style="167" customWidth="1"/>
    <col min="41" max="41" width="5.85546875" style="167" bestFit="1" customWidth="1"/>
  </cols>
  <sheetData>
    <row r="1" spans="1:41" s="210" customFormat="1" ht="25.5" customHeight="1" x14ac:dyDescent="0.25">
      <c r="A1" s="1364" t="s">
        <v>0</v>
      </c>
      <c r="B1" s="1366" t="s">
        <v>424</v>
      </c>
      <c r="C1" s="1368" t="s">
        <v>774</v>
      </c>
      <c r="D1" s="1373" t="s">
        <v>794</v>
      </c>
      <c r="E1" s="1368" t="s">
        <v>777</v>
      </c>
      <c r="F1" s="1370" t="s">
        <v>445</v>
      </c>
      <c r="G1" s="1370"/>
      <c r="H1" s="1370"/>
      <c r="I1" s="1370"/>
      <c r="J1" s="1370" t="s">
        <v>783</v>
      </c>
      <c r="K1" s="1370"/>
      <c r="L1" s="1370"/>
      <c r="M1" s="1370"/>
      <c r="N1" s="1370" t="s">
        <v>5</v>
      </c>
      <c r="O1" s="1370"/>
      <c r="P1" s="1370"/>
      <c r="Q1" s="1370"/>
      <c r="R1" s="1370" t="s">
        <v>3</v>
      </c>
      <c r="S1" s="1370"/>
      <c r="T1" s="1370"/>
      <c r="U1" s="1370"/>
      <c r="V1" s="1370" t="s">
        <v>4</v>
      </c>
      <c r="W1" s="1370"/>
      <c r="X1" s="1370"/>
      <c r="Y1" s="1370"/>
      <c r="Z1" s="1370" t="s">
        <v>12</v>
      </c>
      <c r="AA1" s="1370"/>
      <c r="AB1" s="1370"/>
      <c r="AC1" s="1370"/>
      <c r="AD1" s="1363" t="s">
        <v>779</v>
      </c>
      <c r="AE1" s="1363"/>
      <c r="AF1" s="1363"/>
      <c r="AG1" s="1363" t="s">
        <v>782</v>
      </c>
      <c r="AH1" s="1363"/>
      <c r="AI1" s="1363"/>
      <c r="AJ1" s="1363" t="s">
        <v>448</v>
      </c>
      <c r="AK1" s="1363"/>
      <c r="AL1" s="1363"/>
      <c r="AM1" s="1363"/>
      <c r="AN1" s="1363"/>
      <c r="AO1" s="425" t="s">
        <v>450</v>
      </c>
    </row>
    <row r="2" spans="1:41" s="211" customFormat="1" ht="25.5" customHeight="1" thickBot="1" x14ac:dyDescent="0.3">
      <c r="A2" s="1365"/>
      <c r="B2" s="1367"/>
      <c r="C2" s="1369"/>
      <c r="D2" s="1374"/>
      <c r="E2" s="1369"/>
      <c r="F2" s="426" t="s">
        <v>429</v>
      </c>
      <c r="G2" s="426" t="s">
        <v>425</v>
      </c>
      <c r="H2" s="426" t="s">
        <v>426</v>
      </c>
      <c r="I2" s="426" t="s">
        <v>428</v>
      </c>
      <c r="J2" s="427" t="s">
        <v>429</v>
      </c>
      <c r="K2" s="426" t="s">
        <v>425</v>
      </c>
      <c r="L2" s="426" t="s">
        <v>426</v>
      </c>
      <c r="M2" s="426" t="s">
        <v>428</v>
      </c>
      <c r="N2" s="426" t="s">
        <v>429</v>
      </c>
      <c r="O2" s="426" t="s">
        <v>425</v>
      </c>
      <c r="P2" s="426" t="s">
        <v>426</v>
      </c>
      <c r="Q2" s="426" t="s">
        <v>428</v>
      </c>
      <c r="R2" s="426" t="s">
        <v>429</v>
      </c>
      <c r="S2" s="426" t="s">
        <v>425</v>
      </c>
      <c r="T2" s="426" t="s">
        <v>426</v>
      </c>
      <c r="U2" s="426" t="s">
        <v>428</v>
      </c>
      <c r="V2" s="426" t="s">
        <v>429</v>
      </c>
      <c r="W2" s="426" t="s">
        <v>425</v>
      </c>
      <c r="X2" s="426" t="s">
        <v>426</v>
      </c>
      <c r="Y2" s="426" t="s">
        <v>428</v>
      </c>
      <c r="Z2" s="426" t="s">
        <v>429</v>
      </c>
      <c r="AA2" s="426" t="s">
        <v>425</v>
      </c>
      <c r="AB2" s="426" t="s">
        <v>426</v>
      </c>
      <c r="AC2" s="426" t="s">
        <v>428</v>
      </c>
      <c r="AD2" s="428" t="s">
        <v>425</v>
      </c>
      <c r="AE2" s="428" t="s">
        <v>426</v>
      </c>
      <c r="AF2" s="428" t="s">
        <v>428</v>
      </c>
      <c r="AG2" s="428" t="s">
        <v>425</v>
      </c>
      <c r="AH2" s="428" t="s">
        <v>426</v>
      </c>
      <c r="AI2" s="428" t="s">
        <v>428</v>
      </c>
      <c r="AJ2" s="428" t="s">
        <v>430</v>
      </c>
      <c r="AK2" s="429" t="s">
        <v>1056</v>
      </c>
      <c r="AL2" s="429" t="s">
        <v>1055</v>
      </c>
      <c r="AM2" s="428" t="s">
        <v>447</v>
      </c>
      <c r="AN2" s="428" t="s">
        <v>449</v>
      </c>
      <c r="AO2" s="430" t="s">
        <v>451</v>
      </c>
    </row>
    <row r="3" spans="1:41" ht="23.1" customHeight="1" x14ac:dyDescent="0.25">
      <c r="A3" s="869" t="s">
        <v>132</v>
      </c>
      <c r="B3" s="870" t="s">
        <v>168</v>
      </c>
      <c r="C3" s="870">
        <v>758478</v>
      </c>
      <c r="D3" s="870">
        <v>1</v>
      </c>
      <c r="E3" s="870">
        <v>13</v>
      </c>
      <c r="F3" s="870">
        <v>13</v>
      </c>
      <c r="G3" s="870">
        <v>140</v>
      </c>
      <c r="H3" s="870">
        <v>213</v>
      </c>
      <c r="I3" s="870">
        <v>353</v>
      </c>
      <c r="J3" s="871"/>
      <c r="K3" s="870"/>
      <c r="L3" s="870"/>
      <c r="M3" s="870"/>
      <c r="N3" s="870">
        <v>3</v>
      </c>
      <c r="O3" s="870">
        <v>33</v>
      </c>
      <c r="P3" s="870">
        <v>58</v>
      </c>
      <c r="Q3" s="870">
        <v>91</v>
      </c>
      <c r="R3" s="870">
        <v>3</v>
      </c>
      <c r="S3" s="870">
        <v>43</v>
      </c>
      <c r="T3" s="870">
        <v>48</v>
      </c>
      <c r="U3" s="870">
        <v>91</v>
      </c>
      <c r="V3" s="870">
        <v>3</v>
      </c>
      <c r="W3" s="870">
        <v>30</v>
      </c>
      <c r="X3" s="870">
        <v>55</v>
      </c>
      <c r="Y3" s="870">
        <v>85</v>
      </c>
      <c r="Z3" s="870">
        <v>4</v>
      </c>
      <c r="AA3" s="870">
        <v>34</v>
      </c>
      <c r="AB3" s="870">
        <v>52</v>
      </c>
      <c r="AC3" s="870">
        <v>86</v>
      </c>
      <c r="AD3" s="872">
        <v>33</v>
      </c>
      <c r="AE3" s="872">
        <v>58</v>
      </c>
      <c r="AF3" s="872">
        <v>91</v>
      </c>
      <c r="AG3" s="872">
        <v>48</v>
      </c>
      <c r="AH3" s="872">
        <v>43</v>
      </c>
      <c r="AI3" s="872">
        <v>91</v>
      </c>
      <c r="AJ3" s="872">
        <v>1</v>
      </c>
      <c r="AK3" s="872">
        <v>1</v>
      </c>
      <c r="AL3" s="872">
        <v>1</v>
      </c>
      <c r="AM3" s="872">
        <v>20</v>
      </c>
      <c r="AN3" s="872">
        <v>23</v>
      </c>
      <c r="AO3" s="873">
        <v>6</v>
      </c>
    </row>
    <row r="4" spans="1:41" ht="23.1" customHeight="1" x14ac:dyDescent="0.25">
      <c r="A4" s="364" t="s">
        <v>132</v>
      </c>
      <c r="B4" s="365" t="s">
        <v>167</v>
      </c>
      <c r="C4" s="365">
        <v>341142</v>
      </c>
      <c r="D4" s="365">
        <v>1</v>
      </c>
      <c r="E4" s="365">
        <v>12</v>
      </c>
      <c r="F4" s="365">
        <v>12</v>
      </c>
      <c r="G4" s="365">
        <v>168</v>
      </c>
      <c r="H4" s="365">
        <v>161</v>
      </c>
      <c r="I4" s="365">
        <v>329</v>
      </c>
      <c r="J4" s="366"/>
      <c r="K4" s="365"/>
      <c r="L4" s="365"/>
      <c r="M4" s="365"/>
      <c r="N4" s="365">
        <v>3</v>
      </c>
      <c r="O4" s="365">
        <v>46</v>
      </c>
      <c r="P4" s="365">
        <v>44</v>
      </c>
      <c r="Q4" s="365">
        <v>90</v>
      </c>
      <c r="R4" s="365">
        <v>3</v>
      </c>
      <c r="S4" s="365">
        <v>38</v>
      </c>
      <c r="T4" s="365">
        <v>53</v>
      </c>
      <c r="U4" s="365">
        <v>91</v>
      </c>
      <c r="V4" s="365">
        <v>3</v>
      </c>
      <c r="W4" s="365">
        <v>44</v>
      </c>
      <c r="X4" s="365">
        <v>39</v>
      </c>
      <c r="Y4" s="365">
        <v>83</v>
      </c>
      <c r="Z4" s="365">
        <v>3</v>
      </c>
      <c r="AA4" s="365">
        <v>40</v>
      </c>
      <c r="AB4" s="365">
        <v>25</v>
      </c>
      <c r="AC4" s="365">
        <v>65</v>
      </c>
      <c r="AD4" s="367">
        <v>46</v>
      </c>
      <c r="AE4" s="367">
        <v>44</v>
      </c>
      <c r="AF4" s="367">
        <v>90</v>
      </c>
      <c r="AG4" s="367">
        <v>30</v>
      </c>
      <c r="AH4" s="367">
        <v>32</v>
      </c>
      <c r="AI4" s="367">
        <v>62</v>
      </c>
      <c r="AJ4" s="367">
        <v>1</v>
      </c>
      <c r="AK4" s="367"/>
      <c r="AL4" s="367">
        <v>2</v>
      </c>
      <c r="AM4" s="367">
        <v>21</v>
      </c>
      <c r="AN4" s="367">
        <v>24</v>
      </c>
      <c r="AO4" s="368">
        <v>5</v>
      </c>
    </row>
    <row r="5" spans="1:41" ht="23.1" customHeight="1" x14ac:dyDescent="0.25">
      <c r="A5" s="364" t="s">
        <v>132</v>
      </c>
      <c r="B5" s="365" t="s">
        <v>170</v>
      </c>
      <c r="C5" s="365">
        <v>973040</v>
      </c>
      <c r="D5" s="365">
        <v>1</v>
      </c>
      <c r="E5" s="365">
        <v>24</v>
      </c>
      <c r="F5" s="365">
        <v>20</v>
      </c>
      <c r="G5" s="365">
        <v>178</v>
      </c>
      <c r="H5" s="365">
        <v>380</v>
      </c>
      <c r="I5" s="365">
        <v>558</v>
      </c>
      <c r="J5" s="366">
        <v>4</v>
      </c>
      <c r="K5" s="365">
        <v>32</v>
      </c>
      <c r="L5" s="365">
        <v>88</v>
      </c>
      <c r="M5" s="365">
        <v>120</v>
      </c>
      <c r="N5" s="365">
        <v>4</v>
      </c>
      <c r="O5" s="365">
        <v>28</v>
      </c>
      <c r="P5" s="365">
        <v>90</v>
      </c>
      <c r="Q5" s="365">
        <v>118</v>
      </c>
      <c r="R5" s="365">
        <v>4</v>
      </c>
      <c r="S5" s="365">
        <v>40</v>
      </c>
      <c r="T5" s="365">
        <v>76</v>
      </c>
      <c r="U5" s="365">
        <v>116</v>
      </c>
      <c r="V5" s="365">
        <v>4</v>
      </c>
      <c r="W5" s="365">
        <v>39</v>
      </c>
      <c r="X5" s="365">
        <v>73</v>
      </c>
      <c r="Y5" s="365">
        <v>112</v>
      </c>
      <c r="Z5" s="365">
        <v>4</v>
      </c>
      <c r="AA5" s="365">
        <v>39</v>
      </c>
      <c r="AB5" s="365">
        <v>53</v>
      </c>
      <c r="AC5" s="365">
        <v>92</v>
      </c>
      <c r="AD5" s="367">
        <v>32</v>
      </c>
      <c r="AE5" s="367">
        <v>87</v>
      </c>
      <c r="AF5" s="367">
        <v>119</v>
      </c>
      <c r="AG5" s="367">
        <v>27</v>
      </c>
      <c r="AH5" s="367">
        <v>34</v>
      </c>
      <c r="AI5" s="367">
        <v>61</v>
      </c>
      <c r="AJ5" s="367">
        <v>1</v>
      </c>
      <c r="AK5" s="367">
        <v>1</v>
      </c>
      <c r="AL5" s="367">
        <v>3</v>
      </c>
      <c r="AM5" s="367">
        <v>25</v>
      </c>
      <c r="AN5" s="367">
        <v>30</v>
      </c>
      <c r="AO5" s="368">
        <v>6</v>
      </c>
    </row>
    <row r="6" spans="1:41" ht="23.1" customHeight="1" x14ac:dyDescent="0.25">
      <c r="A6" s="364" t="s">
        <v>132</v>
      </c>
      <c r="B6" s="365" t="s">
        <v>169</v>
      </c>
      <c r="C6" s="365">
        <v>751974</v>
      </c>
      <c r="D6" s="365">
        <v>1</v>
      </c>
      <c r="E6" s="365">
        <v>14</v>
      </c>
      <c r="F6" s="365">
        <v>8</v>
      </c>
      <c r="G6" s="365">
        <v>65</v>
      </c>
      <c r="H6" s="365">
        <v>83</v>
      </c>
      <c r="I6" s="365">
        <v>148</v>
      </c>
      <c r="J6" s="366"/>
      <c r="K6" s="365"/>
      <c r="L6" s="365"/>
      <c r="M6" s="365"/>
      <c r="N6" s="365">
        <v>2</v>
      </c>
      <c r="O6" s="365">
        <v>27</v>
      </c>
      <c r="P6" s="365">
        <v>27</v>
      </c>
      <c r="Q6" s="365">
        <v>54</v>
      </c>
      <c r="R6" s="365">
        <v>2</v>
      </c>
      <c r="S6" s="365">
        <v>12</v>
      </c>
      <c r="T6" s="365">
        <v>15</v>
      </c>
      <c r="U6" s="365">
        <v>27</v>
      </c>
      <c r="V6" s="365">
        <v>2</v>
      </c>
      <c r="W6" s="365">
        <v>14</v>
      </c>
      <c r="X6" s="365">
        <v>16</v>
      </c>
      <c r="Y6" s="365">
        <v>30</v>
      </c>
      <c r="Z6" s="365">
        <v>2</v>
      </c>
      <c r="AA6" s="365">
        <v>12</v>
      </c>
      <c r="AB6" s="365">
        <v>25</v>
      </c>
      <c r="AC6" s="365">
        <v>37</v>
      </c>
      <c r="AD6" s="367">
        <v>25</v>
      </c>
      <c r="AE6" s="367">
        <v>27</v>
      </c>
      <c r="AF6" s="367">
        <v>52</v>
      </c>
      <c r="AG6" s="367">
        <v>17</v>
      </c>
      <c r="AH6" s="367">
        <v>17</v>
      </c>
      <c r="AI6" s="367">
        <v>34</v>
      </c>
      <c r="AJ6" s="367">
        <v>1</v>
      </c>
      <c r="AK6" s="367">
        <v>1</v>
      </c>
      <c r="AL6" s="367">
        <v>2</v>
      </c>
      <c r="AM6" s="367">
        <v>22</v>
      </c>
      <c r="AN6" s="367">
        <v>26</v>
      </c>
      <c r="AO6" s="368">
        <v>2</v>
      </c>
    </row>
    <row r="7" spans="1:41" ht="23.1" customHeight="1" x14ac:dyDescent="0.25">
      <c r="A7" s="364" t="s">
        <v>132</v>
      </c>
      <c r="B7" s="365" t="s">
        <v>171</v>
      </c>
      <c r="C7" s="365">
        <v>751937</v>
      </c>
      <c r="D7" s="365">
        <v>1</v>
      </c>
      <c r="E7" s="365"/>
      <c r="F7" s="365">
        <v>6</v>
      </c>
      <c r="G7" s="365">
        <v>77</v>
      </c>
      <c r="H7" s="365">
        <v>72</v>
      </c>
      <c r="I7" s="365">
        <v>149</v>
      </c>
      <c r="J7" s="366"/>
      <c r="K7" s="365"/>
      <c r="L7" s="365"/>
      <c r="M7" s="365"/>
      <c r="N7" s="365">
        <v>2</v>
      </c>
      <c r="O7" s="365">
        <v>38</v>
      </c>
      <c r="P7" s="365">
        <v>24</v>
      </c>
      <c r="Q7" s="365">
        <v>62</v>
      </c>
      <c r="R7" s="365">
        <v>2</v>
      </c>
      <c r="S7" s="365">
        <v>17</v>
      </c>
      <c r="T7" s="365">
        <v>24</v>
      </c>
      <c r="U7" s="365">
        <v>41</v>
      </c>
      <c r="V7" s="365">
        <v>1</v>
      </c>
      <c r="W7" s="365">
        <v>12</v>
      </c>
      <c r="X7" s="365">
        <v>11</v>
      </c>
      <c r="Y7" s="365">
        <v>23</v>
      </c>
      <c r="Z7" s="365">
        <v>1</v>
      </c>
      <c r="AA7" s="365">
        <v>10</v>
      </c>
      <c r="AB7" s="365">
        <v>13</v>
      </c>
      <c r="AC7" s="365">
        <v>23</v>
      </c>
      <c r="AD7" s="367">
        <v>35</v>
      </c>
      <c r="AE7" s="367">
        <v>22</v>
      </c>
      <c r="AF7" s="367">
        <v>57</v>
      </c>
      <c r="AG7" s="367">
        <v>16</v>
      </c>
      <c r="AH7" s="367">
        <v>7</v>
      </c>
      <c r="AI7" s="367">
        <v>23</v>
      </c>
      <c r="AJ7" s="367">
        <v>1</v>
      </c>
      <c r="AK7" s="367"/>
      <c r="AL7" s="367">
        <v>1</v>
      </c>
      <c r="AM7" s="367">
        <v>10</v>
      </c>
      <c r="AN7" s="367">
        <v>12</v>
      </c>
      <c r="AO7" s="368">
        <v>3</v>
      </c>
    </row>
    <row r="8" spans="1:41" ht="23.1" customHeight="1" x14ac:dyDescent="0.25">
      <c r="A8" s="364" t="s">
        <v>132</v>
      </c>
      <c r="B8" s="365" t="s">
        <v>164</v>
      </c>
      <c r="C8" s="365">
        <v>971539</v>
      </c>
      <c r="D8" s="365">
        <v>1</v>
      </c>
      <c r="E8" s="365">
        <v>21</v>
      </c>
      <c r="F8" s="365">
        <v>53</v>
      </c>
      <c r="G8" s="365">
        <v>196</v>
      </c>
      <c r="H8" s="365">
        <v>247</v>
      </c>
      <c r="I8" s="365">
        <v>443</v>
      </c>
      <c r="J8" s="366"/>
      <c r="K8" s="365"/>
      <c r="L8" s="365"/>
      <c r="M8" s="365"/>
      <c r="N8" s="365">
        <v>15</v>
      </c>
      <c r="O8" s="365">
        <v>40</v>
      </c>
      <c r="P8" s="365">
        <v>26</v>
      </c>
      <c r="Q8" s="365">
        <v>66</v>
      </c>
      <c r="R8" s="365">
        <v>9</v>
      </c>
      <c r="S8" s="365">
        <v>26</v>
      </c>
      <c r="T8" s="365">
        <v>40</v>
      </c>
      <c r="U8" s="365">
        <v>66</v>
      </c>
      <c r="V8" s="365">
        <v>14</v>
      </c>
      <c r="W8" s="365">
        <v>65</v>
      </c>
      <c r="X8" s="365">
        <v>95</v>
      </c>
      <c r="Y8" s="365">
        <v>160</v>
      </c>
      <c r="Z8" s="365">
        <v>15</v>
      </c>
      <c r="AA8" s="365">
        <v>65</v>
      </c>
      <c r="AB8" s="365">
        <v>86</v>
      </c>
      <c r="AC8" s="365">
        <v>151</v>
      </c>
      <c r="AD8" s="367">
        <v>40</v>
      </c>
      <c r="AE8" s="367">
        <v>26</v>
      </c>
      <c r="AF8" s="367">
        <v>66</v>
      </c>
      <c r="AG8" s="367">
        <v>67</v>
      </c>
      <c r="AH8" s="367">
        <v>76</v>
      </c>
      <c r="AI8" s="367">
        <v>143</v>
      </c>
      <c r="AJ8" s="367">
        <v>1</v>
      </c>
      <c r="AK8" s="367"/>
      <c r="AL8" s="367">
        <v>2</v>
      </c>
      <c r="AM8" s="367">
        <v>38</v>
      </c>
      <c r="AN8" s="367">
        <v>41</v>
      </c>
      <c r="AO8" s="368">
        <v>4</v>
      </c>
    </row>
    <row r="9" spans="1:41" ht="23.1" customHeight="1" x14ac:dyDescent="0.25">
      <c r="A9" s="364" t="s">
        <v>132</v>
      </c>
      <c r="B9" s="365" t="s">
        <v>166</v>
      </c>
      <c r="C9" s="365">
        <v>974958</v>
      </c>
      <c r="D9" s="365">
        <v>1</v>
      </c>
      <c r="E9" s="365">
        <v>24</v>
      </c>
      <c r="F9" s="365">
        <v>54</v>
      </c>
      <c r="G9" s="365">
        <v>198</v>
      </c>
      <c r="H9" s="365">
        <v>421</v>
      </c>
      <c r="I9" s="365">
        <v>619</v>
      </c>
      <c r="J9" s="366"/>
      <c r="K9" s="365"/>
      <c r="L9" s="365"/>
      <c r="M9" s="365"/>
      <c r="N9" s="365">
        <v>17</v>
      </c>
      <c r="O9" s="365">
        <v>53</v>
      </c>
      <c r="P9" s="365">
        <v>119</v>
      </c>
      <c r="Q9" s="365">
        <v>172</v>
      </c>
      <c r="R9" s="365">
        <v>13</v>
      </c>
      <c r="S9" s="365">
        <v>59</v>
      </c>
      <c r="T9" s="365">
        <v>106</v>
      </c>
      <c r="U9" s="365">
        <v>165</v>
      </c>
      <c r="V9" s="365">
        <v>12</v>
      </c>
      <c r="W9" s="365">
        <v>56</v>
      </c>
      <c r="X9" s="365">
        <v>119</v>
      </c>
      <c r="Y9" s="365">
        <v>175</v>
      </c>
      <c r="Z9" s="365">
        <v>12</v>
      </c>
      <c r="AA9" s="365">
        <v>30</v>
      </c>
      <c r="AB9" s="365">
        <v>77</v>
      </c>
      <c r="AC9" s="365">
        <v>107</v>
      </c>
      <c r="AD9" s="367">
        <v>47</v>
      </c>
      <c r="AE9" s="367">
        <v>109</v>
      </c>
      <c r="AF9" s="367">
        <v>156</v>
      </c>
      <c r="AG9" s="367">
        <v>29</v>
      </c>
      <c r="AH9" s="367">
        <v>79</v>
      </c>
      <c r="AI9" s="367">
        <v>108</v>
      </c>
      <c r="AJ9" s="367">
        <v>1</v>
      </c>
      <c r="AK9" s="367"/>
      <c r="AL9" s="367">
        <v>2</v>
      </c>
      <c r="AM9" s="367">
        <v>41</v>
      </c>
      <c r="AN9" s="367">
        <v>44</v>
      </c>
      <c r="AO9" s="368">
        <v>4</v>
      </c>
    </row>
    <row r="10" spans="1:41" ht="23.1" customHeight="1" x14ac:dyDescent="0.25">
      <c r="A10" s="364" t="s">
        <v>132</v>
      </c>
      <c r="B10" s="365" t="s">
        <v>153</v>
      </c>
      <c r="C10" s="365">
        <v>190114</v>
      </c>
      <c r="D10" s="365">
        <v>1</v>
      </c>
      <c r="E10" s="365">
        <v>24</v>
      </c>
      <c r="F10" s="365">
        <v>20</v>
      </c>
      <c r="G10" s="365">
        <v>268</v>
      </c>
      <c r="H10" s="365">
        <v>377</v>
      </c>
      <c r="I10" s="365">
        <v>645</v>
      </c>
      <c r="J10" s="366"/>
      <c r="K10" s="365"/>
      <c r="L10" s="365"/>
      <c r="M10" s="365"/>
      <c r="N10" s="365">
        <v>5</v>
      </c>
      <c r="O10" s="365">
        <v>65</v>
      </c>
      <c r="P10" s="365">
        <v>106</v>
      </c>
      <c r="Q10" s="365">
        <v>171</v>
      </c>
      <c r="R10" s="365">
        <v>5</v>
      </c>
      <c r="S10" s="365">
        <v>69</v>
      </c>
      <c r="T10" s="365">
        <v>101</v>
      </c>
      <c r="U10" s="365">
        <v>170</v>
      </c>
      <c r="V10" s="365">
        <v>5</v>
      </c>
      <c r="W10" s="365">
        <v>70</v>
      </c>
      <c r="X10" s="365">
        <v>81</v>
      </c>
      <c r="Y10" s="365">
        <v>151</v>
      </c>
      <c r="Z10" s="365">
        <v>5</v>
      </c>
      <c r="AA10" s="365">
        <v>64</v>
      </c>
      <c r="AB10" s="365">
        <v>89</v>
      </c>
      <c r="AC10" s="365">
        <v>153</v>
      </c>
      <c r="AD10" s="367">
        <v>65</v>
      </c>
      <c r="AE10" s="367">
        <v>104</v>
      </c>
      <c r="AF10" s="367">
        <v>169</v>
      </c>
      <c r="AG10" s="367">
        <v>53</v>
      </c>
      <c r="AH10" s="367">
        <v>56</v>
      </c>
      <c r="AI10" s="367">
        <v>109</v>
      </c>
      <c r="AJ10" s="367">
        <v>1</v>
      </c>
      <c r="AK10" s="367"/>
      <c r="AL10" s="367">
        <v>2</v>
      </c>
      <c r="AM10" s="367">
        <v>41</v>
      </c>
      <c r="AN10" s="367">
        <v>44</v>
      </c>
      <c r="AO10" s="368">
        <v>2</v>
      </c>
    </row>
    <row r="11" spans="1:41" ht="23.1" customHeight="1" x14ac:dyDescent="0.25">
      <c r="A11" s="364" t="s">
        <v>132</v>
      </c>
      <c r="B11" s="365" t="s">
        <v>154</v>
      </c>
      <c r="C11" s="365">
        <v>751124</v>
      </c>
      <c r="D11" s="365">
        <v>1</v>
      </c>
      <c r="E11" s="365">
        <v>18</v>
      </c>
      <c r="F11" s="365">
        <v>17</v>
      </c>
      <c r="G11" s="365">
        <v>222</v>
      </c>
      <c r="H11" s="365">
        <v>263</v>
      </c>
      <c r="I11" s="365">
        <v>485</v>
      </c>
      <c r="J11" s="366"/>
      <c r="K11" s="365"/>
      <c r="L11" s="365"/>
      <c r="M11" s="365"/>
      <c r="N11" s="365">
        <v>4</v>
      </c>
      <c r="O11" s="365">
        <v>54</v>
      </c>
      <c r="P11" s="365">
        <v>81</v>
      </c>
      <c r="Q11" s="365">
        <v>135</v>
      </c>
      <c r="R11" s="365">
        <v>4</v>
      </c>
      <c r="S11" s="365">
        <v>69</v>
      </c>
      <c r="T11" s="365">
        <v>61</v>
      </c>
      <c r="U11" s="365">
        <v>130</v>
      </c>
      <c r="V11" s="365">
        <v>5</v>
      </c>
      <c r="W11" s="365">
        <v>67</v>
      </c>
      <c r="X11" s="365">
        <v>75</v>
      </c>
      <c r="Y11" s="365">
        <v>142</v>
      </c>
      <c r="Z11" s="365">
        <v>4</v>
      </c>
      <c r="AA11" s="365">
        <v>32</v>
      </c>
      <c r="AB11" s="365">
        <v>46</v>
      </c>
      <c r="AC11" s="365">
        <v>78</v>
      </c>
      <c r="AD11" s="367">
        <v>49</v>
      </c>
      <c r="AE11" s="367">
        <v>69</v>
      </c>
      <c r="AF11" s="367">
        <v>118</v>
      </c>
      <c r="AG11" s="367">
        <v>22</v>
      </c>
      <c r="AH11" s="367">
        <v>31</v>
      </c>
      <c r="AI11" s="367">
        <v>53</v>
      </c>
      <c r="AJ11" s="367">
        <v>1</v>
      </c>
      <c r="AK11" s="367"/>
      <c r="AL11" s="367">
        <v>2</v>
      </c>
      <c r="AM11" s="367">
        <v>26</v>
      </c>
      <c r="AN11" s="367">
        <v>29</v>
      </c>
      <c r="AO11" s="368">
        <v>3</v>
      </c>
    </row>
    <row r="12" spans="1:41" ht="23.1" customHeight="1" x14ac:dyDescent="0.25">
      <c r="A12" s="364" t="s">
        <v>132</v>
      </c>
      <c r="B12" s="365" t="s">
        <v>162</v>
      </c>
      <c r="C12" s="365">
        <v>964349</v>
      </c>
      <c r="D12" s="365">
        <v>1</v>
      </c>
      <c r="E12" s="365">
        <v>22</v>
      </c>
      <c r="F12" s="365">
        <v>23</v>
      </c>
      <c r="G12" s="365">
        <v>292</v>
      </c>
      <c r="H12" s="365">
        <v>331</v>
      </c>
      <c r="I12" s="365">
        <v>623</v>
      </c>
      <c r="J12" s="366"/>
      <c r="K12" s="365"/>
      <c r="L12" s="365"/>
      <c r="M12" s="365"/>
      <c r="N12" s="365">
        <v>5</v>
      </c>
      <c r="O12" s="365">
        <v>79</v>
      </c>
      <c r="P12" s="365">
        <v>87</v>
      </c>
      <c r="Q12" s="365">
        <v>166</v>
      </c>
      <c r="R12" s="365">
        <v>6</v>
      </c>
      <c r="S12" s="365">
        <v>104</v>
      </c>
      <c r="T12" s="365">
        <v>99</v>
      </c>
      <c r="U12" s="365">
        <v>203</v>
      </c>
      <c r="V12" s="365">
        <v>6</v>
      </c>
      <c r="W12" s="365">
        <v>69</v>
      </c>
      <c r="X12" s="365">
        <v>67</v>
      </c>
      <c r="Y12" s="365">
        <v>136</v>
      </c>
      <c r="Z12" s="365">
        <v>6</v>
      </c>
      <c r="AA12" s="365">
        <v>40</v>
      </c>
      <c r="AB12" s="365">
        <v>78</v>
      </c>
      <c r="AC12" s="365">
        <v>118</v>
      </c>
      <c r="AD12" s="367">
        <v>79</v>
      </c>
      <c r="AE12" s="367">
        <v>87</v>
      </c>
      <c r="AF12" s="367">
        <v>166</v>
      </c>
      <c r="AG12" s="367">
        <v>40</v>
      </c>
      <c r="AH12" s="367">
        <v>34</v>
      </c>
      <c r="AI12" s="367">
        <v>74</v>
      </c>
      <c r="AJ12" s="367">
        <v>1</v>
      </c>
      <c r="AK12" s="367">
        <v>1</v>
      </c>
      <c r="AL12" s="367">
        <v>3</v>
      </c>
      <c r="AM12" s="367">
        <v>35</v>
      </c>
      <c r="AN12" s="367">
        <v>40</v>
      </c>
      <c r="AO12" s="368">
        <v>2</v>
      </c>
    </row>
    <row r="13" spans="1:41" ht="23.1" customHeight="1" x14ac:dyDescent="0.25">
      <c r="A13" s="364" t="s">
        <v>132</v>
      </c>
      <c r="B13" s="365" t="s">
        <v>165</v>
      </c>
      <c r="C13" s="365">
        <v>971540</v>
      </c>
      <c r="D13" s="365">
        <v>1</v>
      </c>
      <c r="E13" s="365">
        <v>24</v>
      </c>
      <c r="F13" s="365">
        <v>30</v>
      </c>
      <c r="G13" s="365">
        <v>215</v>
      </c>
      <c r="H13" s="365">
        <v>299</v>
      </c>
      <c r="I13" s="365">
        <v>514</v>
      </c>
      <c r="J13" s="366"/>
      <c r="K13" s="365"/>
      <c r="L13" s="365"/>
      <c r="M13" s="365"/>
      <c r="N13" s="365">
        <v>9</v>
      </c>
      <c r="O13" s="365">
        <v>59</v>
      </c>
      <c r="P13" s="365">
        <v>73</v>
      </c>
      <c r="Q13" s="365">
        <v>132</v>
      </c>
      <c r="R13" s="365">
        <v>7</v>
      </c>
      <c r="S13" s="365">
        <v>63</v>
      </c>
      <c r="T13" s="365">
        <v>100</v>
      </c>
      <c r="U13" s="365">
        <v>163</v>
      </c>
      <c r="V13" s="365">
        <v>7</v>
      </c>
      <c r="W13" s="365">
        <v>62</v>
      </c>
      <c r="X13" s="365">
        <v>61</v>
      </c>
      <c r="Y13" s="365">
        <v>123</v>
      </c>
      <c r="Z13" s="365">
        <v>7</v>
      </c>
      <c r="AA13" s="365">
        <v>31</v>
      </c>
      <c r="AB13" s="365">
        <v>65</v>
      </c>
      <c r="AC13" s="365">
        <v>96</v>
      </c>
      <c r="AD13" s="367">
        <v>54</v>
      </c>
      <c r="AE13" s="367">
        <v>69</v>
      </c>
      <c r="AF13" s="367">
        <v>123</v>
      </c>
      <c r="AG13" s="367">
        <v>38</v>
      </c>
      <c r="AH13" s="367">
        <v>60</v>
      </c>
      <c r="AI13" s="367">
        <v>98</v>
      </c>
      <c r="AJ13" s="367">
        <v>1</v>
      </c>
      <c r="AK13" s="367"/>
      <c r="AL13" s="367">
        <v>2</v>
      </c>
      <c r="AM13" s="367">
        <v>33</v>
      </c>
      <c r="AN13" s="367">
        <v>36</v>
      </c>
      <c r="AO13" s="368">
        <v>2</v>
      </c>
    </row>
    <row r="14" spans="1:41" ht="23.1" customHeight="1" x14ac:dyDescent="0.25">
      <c r="A14" s="364" t="s">
        <v>132</v>
      </c>
      <c r="B14" s="365" t="s">
        <v>161</v>
      </c>
      <c r="C14" s="365">
        <v>964348</v>
      </c>
      <c r="D14" s="365">
        <v>1</v>
      </c>
      <c r="E14" s="365">
        <v>18</v>
      </c>
      <c r="F14" s="365">
        <v>18</v>
      </c>
      <c r="G14" s="365">
        <v>248</v>
      </c>
      <c r="H14" s="365">
        <v>298</v>
      </c>
      <c r="I14" s="365">
        <v>546</v>
      </c>
      <c r="J14" s="366"/>
      <c r="K14" s="365"/>
      <c r="L14" s="365"/>
      <c r="M14" s="365"/>
      <c r="N14" s="365">
        <v>5</v>
      </c>
      <c r="O14" s="365">
        <v>82</v>
      </c>
      <c r="P14" s="365">
        <v>89</v>
      </c>
      <c r="Q14" s="365">
        <v>171</v>
      </c>
      <c r="R14" s="365">
        <v>4</v>
      </c>
      <c r="S14" s="365">
        <v>65</v>
      </c>
      <c r="T14" s="365">
        <v>71</v>
      </c>
      <c r="U14" s="365">
        <v>136</v>
      </c>
      <c r="V14" s="365">
        <v>4</v>
      </c>
      <c r="W14" s="365">
        <v>60</v>
      </c>
      <c r="X14" s="365">
        <v>77</v>
      </c>
      <c r="Y14" s="365">
        <v>137</v>
      </c>
      <c r="Z14" s="365">
        <v>5</v>
      </c>
      <c r="AA14" s="365">
        <v>41</v>
      </c>
      <c r="AB14" s="365">
        <v>61</v>
      </c>
      <c r="AC14" s="365">
        <v>102</v>
      </c>
      <c r="AD14" s="367">
        <v>82</v>
      </c>
      <c r="AE14" s="367">
        <v>88</v>
      </c>
      <c r="AF14" s="367">
        <v>170</v>
      </c>
      <c r="AG14" s="367">
        <v>37</v>
      </c>
      <c r="AH14" s="367">
        <v>35</v>
      </c>
      <c r="AI14" s="367">
        <v>72</v>
      </c>
      <c r="AJ14" s="367">
        <v>1</v>
      </c>
      <c r="AK14" s="367"/>
      <c r="AL14" s="367">
        <v>1</v>
      </c>
      <c r="AM14" s="367">
        <v>29</v>
      </c>
      <c r="AN14" s="367">
        <v>31</v>
      </c>
      <c r="AO14" s="368">
        <v>2</v>
      </c>
    </row>
    <row r="15" spans="1:41" ht="23.1" customHeight="1" x14ac:dyDescent="0.25">
      <c r="A15" s="364" t="s">
        <v>132</v>
      </c>
      <c r="B15" s="365" t="s">
        <v>163</v>
      </c>
      <c r="C15" s="365">
        <v>967283</v>
      </c>
      <c r="D15" s="365">
        <v>1</v>
      </c>
      <c r="E15" s="365">
        <v>24</v>
      </c>
      <c r="F15" s="365">
        <v>35</v>
      </c>
      <c r="G15" s="365">
        <v>205</v>
      </c>
      <c r="H15" s="365">
        <v>491</v>
      </c>
      <c r="I15" s="365">
        <v>696</v>
      </c>
      <c r="J15" s="366"/>
      <c r="K15" s="365"/>
      <c r="L15" s="365"/>
      <c r="M15" s="365"/>
      <c r="N15" s="365">
        <v>9</v>
      </c>
      <c r="O15" s="365">
        <v>57</v>
      </c>
      <c r="P15" s="365">
        <v>107</v>
      </c>
      <c r="Q15" s="365">
        <v>164</v>
      </c>
      <c r="R15" s="365">
        <v>7</v>
      </c>
      <c r="S15" s="365">
        <v>36</v>
      </c>
      <c r="T15" s="365">
        <v>125</v>
      </c>
      <c r="U15" s="365">
        <v>161</v>
      </c>
      <c r="V15" s="365">
        <v>10</v>
      </c>
      <c r="W15" s="365">
        <v>69</v>
      </c>
      <c r="X15" s="365">
        <v>125</v>
      </c>
      <c r="Y15" s="365">
        <v>194</v>
      </c>
      <c r="Z15" s="365">
        <v>9</v>
      </c>
      <c r="AA15" s="365">
        <v>43</v>
      </c>
      <c r="AB15" s="365">
        <v>134</v>
      </c>
      <c r="AC15" s="365">
        <v>177</v>
      </c>
      <c r="AD15" s="367">
        <v>57</v>
      </c>
      <c r="AE15" s="367">
        <v>107</v>
      </c>
      <c r="AF15" s="367">
        <v>164</v>
      </c>
      <c r="AG15" s="367">
        <v>37</v>
      </c>
      <c r="AH15" s="367">
        <v>109</v>
      </c>
      <c r="AI15" s="367">
        <v>146</v>
      </c>
      <c r="AJ15" s="367">
        <v>1</v>
      </c>
      <c r="AK15" s="367">
        <v>1</v>
      </c>
      <c r="AL15" s="367">
        <v>3</v>
      </c>
      <c r="AM15" s="367">
        <v>36</v>
      </c>
      <c r="AN15" s="367">
        <v>41</v>
      </c>
      <c r="AO15" s="368">
        <v>5</v>
      </c>
    </row>
    <row r="16" spans="1:41" ht="23.1" customHeight="1" x14ac:dyDescent="0.25">
      <c r="A16" s="364" t="s">
        <v>132</v>
      </c>
      <c r="B16" s="365" t="s">
        <v>155</v>
      </c>
      <c r="C16" s="365">
        <v>762801</v>
      </c>
      <c r="D16" s="365">
        <v>1</v>
      </c>
      <c r="E16" s="365">
        <v>4</v>
      </c>
      <c r="F16" s="365">
        <v>11</v>
      </c>
      <c r="G16" s="365">
        <v>22</v>
      </c>
      <c r="H16" s="365">
        <v>17</v>
      </c>
      <c r="I16" s="365">
        <v>39</v>
      </c>
      <c r="J16" s="366"/>
      <c r="K16" s="365"/>
      <c r="L16" s="365"/>
      <c r="M16" s="365"/>
      <c r="N16" s="365">
        <v>5</v>
      </c>
      <c r="O16" s="365">
        <v>6</v>
      </c>
      <c r="P16" s="365">
        <v>1</v>
      </c>
      <c r="Q16" s="365">
        <v>7</v>
      </c>
      <c r="R16" s="365">
        <v>2</v>
      </c>
      <c r="S16" s="365">
        <v>5</v>
      </c>
      <c r="T16" s="365">
        <v>9</v>
      </c>
      <c r="U16" s="365">
        <v>14</v>
      </c>
      <c r="V16" s="365">
        <v>2</v>
      </c>
      <c r="W16" s="365">
        <v>5</v>
      </c>
      <c r="X16" s="365">
        <v>3</v>
      </c>
      <c r="Y16" s="365">
        <v>8</v>
      </c>
      <c r="Z16" s="365">
        <v>2</v>
      </c>
      <c r="AA16" s="365">
        <v>6</v>
      </c>
      <c r="AB16" s="365">
        <v>4</v>
      </c>
      <c r="AC16" s="365">
        <v>10</v>
      </c>
      <c r="AD16" s="367">
        <v>6</v>
      </c>
      <c r="AE16" s="367">
        <v>1</v>
      </c>
      <c r="AF16" s="367">
        <v>7</v>
      </c>
      <c r="AG16" s="367">
        <v>6</v>
      </c>
      <c r="AH16" s="367">
        <v>8</v>
      </c>
      <c r="AI16" s="367">
        <v>14</v>
      </c>
      <c r="AJ16" s="367">
        <v>1</v>
      </c>
      <c r="AK16" s="367"/>
      <c r="AL16" s="367">
        <v>1</v>
      </c>
      <c r="AM16" s="367">
        <v>7</v>
      </c>
      <c r="AN16" s="367">
        <v>9</v>
      </c>
      <c r="AO16" s="368"/>
    </row>
    <row r="17" spans="1:41" ht="23.1" customHeight="1" x14ac:dyDescent="0.25">
      <c r="A17" s="364" t="s">
        <v>132</v>
      </c>
      <c r="B17" s="365" t="s">
        <v>156</v>
      </c>
      <c r="C17" s="365">
        <v>762804</v>
      </c>
      <c r="D17" s="365">
        <v>1</v>
      </c>
      <c r="E17" s="365">
        <v>5</v>
      </c>
      <c r="F17" s="365">
        <v>12</v>
      </c>
      <c r="G17" s="365">
        <v>29</v>
      </c>
      <c r="H17" s="365">
        <v>41</v>
      </c>
      <c r="I17" s="365">
        <v>70</v>
      </c>
      <c r="J17" s="366"/>
      <c r="K17" s="365"/>
      <c r="L17" s="365"/>
      <c r="M17" s="365"/>
      <c r="N17" s="365">
        <v>5</v>
      </c>
      <c r="O17" s="365">
        <v>12</v>
      </c>
      <c r="P17" s="365">
        <v>14</v>
      </c>
      <c r="Q17" s="365">
        <v>26</v>
      </c>
      <c r="R17" s="365">
        <v>2</v>
      </c>
      <c r="S17" s="365">
        <v>7</v>
      </c>
      <c r="T17" s="365">
        <v>6</v>
      </c>
      <c r="U17" s="365">
        <v>13</v>
      </c>
      <c r="V17" s="365">
        <v>2</v>
      </c>
      <c r="W17" s="365">
        <v>4</v>
      </c>
      <c r="X17" s="365">
        <v>11</v>
      </c>
      <c r="Y17" s="365">
        <v>15</v>
      </c>
      <c r="Z17" s="365">
        <v>3</v>
      </c>
      <c r="AA17" s="365">
        <v>6</v>
      </c>
      <c r="AB17" s="365">
        <v>10</v>
      </c>
      <c r="AC17" s="365">
        <v>16</v>
      </c>
      <c r="AD17" s="367">
        <v>11</v>
      </c>
      <c r="AE17" s="367">
        <v>12</v>
      </c>
      <c r="AF17" s="367">
        <v>23</v>
      </c>
      <c r="AG17" s="367">
        <v>5</v>
      </c>
      <c r="AH17" s="367">
        <v>7</v>
      </c>
      <c r="AI17" s="367">
        <v>12</v>
      </c>
      <c r="AJ17" s="367">
        <v>1</v>
      </c>
      <c r="AK17" s="367"/>
      <c r="AL17" s="367">
        <v>1</v>
      </c>
      <c r="AM17" s="367">
        <v>8</v>
      </c>
      <c r="AN17" s="367">
        <v>10</v>
      </c>
      <c r="AO17" s="368"/>
    </row>
    <row r="18" spans="1:41" ht="23.1" customHeight="1" x14ac:dyDescent="0.25">
      <c r="A18" s="364" t="s">
        <v>132</v>
      </c>
      <c r="B18" s="365" t="s">
        <v>157</v>
      </c>
      <c r="C18" s="365">
        <v>762805</v>
      </c>
      <c r="D18" s="365">
        <v>1</v>
      </c>
      <c r="E18" s="365">
        <v>4</v>
      </c>
      <c r="F18" s="365">
        <v>9</v>
      </c>
      <c r="G18" s="365">
        <v>27</v>
      </c>
      <c r="H18" s="365">
        <v>23</v>
      </c>
      <c r="I18" s="365">
        <v>50</v>
      </c>
      <c r="J18" s="366"/>
      <c r="K18" s="365"/>
      <c r="L18" s="365"/>
      <c r="M18" s="365"/>
      <c r="N18" s="365">
        <v>3</v>
      </c>
      <c r="O18" s="365">
        <v>10</v>
      </c>
      <c r="P18" s="365">
        <v>6</v>
      </c>
      <c r="Q18" s="365">
        <v>16</v>
      </c>
      <c r="R18" s="365">
        <v>2</v>
      </c>
      <c r="S18" s="365">
        <v>3</v>
      </c>
      <c r="T18" s="365">
        <v>5</v>
      </c>
      <c r="U18" s="365">
        <v>8</v>
      </c>
      <c r="V18" s="365">
        <v>2</v>
      </c>
      <c r="W18" s="365">
        <v>7</v>
      </c>
      <c r="X18" s="365">
        <v>8</v>
      </c>
      <c r="Y18" s="365">
        <v>15</v>
      </c>
      <c r="Z18" s="365">
        <v>2</v>
      </c>
      <c r="AA18" s="365">
        <v>7</v>
      </c>
      <c r="AB18" s="365">
        <v>4</v>
      </c>
      <c r="AC18" s="365">
        <v>11</v>
      </c>
      <c r="AD18" s="367">
        <v>9</v>
      </c>
      <c r="AE18" s="367">
        <v>6</v>
      </c>
      <c r="AF18" s="367">
        <v>15</v>
      </c>
      <c r="AG18" s="367">
        <v>4</v>
      </c>
      <c r="AH18" s="367">
        <v>8</v>
      </c>
      <c r="AI18" s="367">
        <v>12</v>
      </c>
      <c r="AJ18" s="367">
        <v>1</v>
      </c>
      <c r="AK18" s="367"/>
      <c r="AL18" s="367">
        <v>1</v>
      </c>
      <c r="AM18" s="367">
        <v>5</v>
      </c>
      <c r="AN18" s="367">
        <v>7</v>
      </c>
      <c r="AO18" s="368">
        <v>1</v>
      </c>
    </row>
    <row r="19" spans="1:41" ht="23.1" customHeight="1" x14ac:dyDescent="0.25">
      <c r="A19" s="364" t="s">
        <v>132</v>
      </c>
      <c r="B19" s="365" t="s">
        <v>158</v>
      </c>
      <c r="C19" s="365">
        <v>762806</v>
      </c>
      <c r="D19" s="365">
        <v>1</v>
      </c>
      <c r="E19" s="365">
        <v>8</v>
      </c>
      <c r="F19" s="365">
        <v>11</v>
      </c>
      <c r="G19" s="365">
        <v>58</v>
      </c>
      <c r="H19" s="365">
        <v>86</v>
      </c>
      <c r="I19" s="365">
        <v>144</v>
      </c>
      <c r="J19" s="366"/>
      <c r="K19" s="365"/>
      <c r="L19" s="365"/>
      <c r="M19" s="365"/>
      <c r="N19" s="365">
        <v>5</v>
      </c>
      <c r="O19" s="365">
        <v>31</v>
      </c>
      <c r="P19" s="365">
        <v>19</v>
      </c>
      <c r="Q19" s="365">
        <v>50</v>
      </c>
      <c r="R19" s="365">
        <v>1</v>
      </c>
      <c r="S19" s="365">
        <v>11</v>
      </c>
      <c r="T19" s="365">
        <v>12</v>
      </c>
      <c r="U19" s="365">
        <v>23</v>
      </c>
      <c r="V19" s="365">
        <v>2</v>
      </c>
      <c r="W19" s="365">
        <v>6</v>
      </c>
      <c r="X19" s="365">
        <v>26</v>
      </c>
      <c r="Y19" s="365">
        <v>32</v>
      </c>
      <c r="Z19" s="365">
        <v>3</v>
      </c>
      <c r="AA19" s="365">
        <v>10</v>
      </c>
      <c r="AB19" s="365">
        <v>29</v>
      </c>
      <c r="AC19" s="365">
        <v>39</v>
      </c>
      <c r="AD19" s="367">
        <v>24</v>
      </c>
      <c r="AE19" s="367">
        <v>17</v>
      </c>
      <c r="AF19" s="367">
        <v>41</v>
      </c>
      <c r="AG19" s="367">
        <v>16</v>
      </c>
      <c r="AH19" s="367">
        <v>22</v>
      </c>
      <c r="AI19" s="367">
        <v>38</v>
      </c>
      <c r="AJ19" s="367">
        <v>1</v>
      </c>
      <c r="AK19" s="367"/>
      <c r="AL19" s="367">
        <v>1</v>
      </c>
      <c r="AM19" s="367">
        <v>12</v>
      </c>
      <c r="AN19" s="367">
        <v>14</v>
      </c>
      <c r="AO19" s="368"/>
    </row>
    <row r="20" spans="1:41" ht="23.1" customHeight="1" x14ac:dyDescent="0.25">
      <c r="A20" s="364" t="s">
        <v>132</v>
      </c>
      <c r="B20" s="365" t="s">
        <v>159</v>
      </c>
      <c r="C20" s="365">
        <v>762807</v>
      </c>
      <c r="D20" s="365">
        <v>1</v>
      </c>
      <c r="E20" s="365">
        <v>6</v>
      </c>
      <c r="F20" s="365">
        <v>14</v>
      </c>
      <c r="G20" s="365">
        <v>44</v>
      </c>
      <c r="H20" s="365">
        <v>48</v>
      </c>
      <c r="I20" s="365">
        <v>92</v>
      </c>
      <c r="J20" s="366"/>
      <c r="K20" s="365"/>
      <c r="L20" s="365"/>
      <c r="M20" s="365"/>
      <c r="N20" s="365">
        <v>5</v>
      </c>
      <c r="O20" s="365">
        <v>13</v>
      </c>
      <c r="P20" s="365">
        <v>20</v>
      </c>
      <c r="Q20" s="365">
        <v>33</v>
      </c>
      <c r="R20" s="365">
        <v>3</v>
      </c>
      <c r="S20" s="365">
        <v>12</v>
      </c>
      <c r="T20" s="365">
        <v>14</v>
      </c>
      <c r="U20" s="365">
        <v>26</v>
      </c>
      <c r="V20" s="365">
        <v>3</v>
      </c>
      <c r="W20" s="365">
        <v>9</v>
      </c>
      <c r="X20" s="365">
        <v>10</v>
      </c>
      <c r="Y20" s="365">
        <v>19</v>
      </c>
      <c r="Z20" s="365">
        <v>3</v>
      </c>
      <c r="AA20" s="365">
        <v>10</v>
      </c>
      <c r="AB20" s="365">
        <v>4</v>
      </c>
      <c r="AC20" s="365">
        <v>14</v>
      </c>
      <c r="AD20" s="367">
        <v>11</v>
      </c>
      <c r="AE20" s="367">
        <v>19</v>
      </c>
      <c r="AF20" s="367">
        <v>30</v>
      </c>
      <c r="AG20" s="367">
        <v>5</v>
      </c>
      <c r="AH20" s="367">
        <v>7</v>
      </c>
      <c r="AI20" s="367">
        <v>12</v>
      </c>
      <c r="AJ20" s="367">
        <v>1</v>
      </c>
      <c r="AK20" s="367"/>
      <c r="AL20" s="367">
        <v>1</v>
      </c>
      <c r="AM20" s="367">
        <v>9</v>
      </c>
      <c r="AN20" s="367">
        <v>11</v>
      </c>
      <c r="AO20" s="368"/>
    </row>
    <row r="21" spans="1:41" ht="23.1" customHeight="1" x14ac:dyDescent="0.25">
      <c r="A21" s="364" t="s">
        <v>132</v>
      </c>
      <c r="B21" s="365" t="s">
        <v>160</v>
      </c>
      <c r="C21" s="365">
        <v>762808</v>
      </c>
      <c r="D21" s="365">
        <v>1</v>
      </c>
      <c r="E21" s="365">
        <v>11</v>
      </c>
      <c r="F21" s="365">
        <v>18</v>
      </c>
      <c r="G21" s="365">
        <v>52</v>
      </c>
      <c r="H21" s="365">
        <v>77</v>
      </c>
      <c r="I21" s="365">
        <v>129</v>
      </c>
      <c r="J21" s="366"/>
      <c r="K21" s="365"/>
      <c r="L21" s="365"/>
      <c r="M21" s="365"/>
      <c r="N21" s="365">
        <v>7</v>
      </c>
      <c r="O21" s="365">
        <v>16</v>
      </c>
      <c r="P21" s="365">
        <v>20</v>
      </c>
      <c r="Q21" s="365">
        <v>36</v>
      </c>
      <c r="R21" s="365">
        <v>4</v>
      </c>
      <c r="S21" s="365">
        <v>19</v>
      </c>
      <c r="T21" s="365">
        <v>26</v>
      </c>
      <c r="U21" s="365">
        <v>45</v>
      </c>
      <c r="V21" s="365">
        <v>4</v>
      </c>
      <c r="W21" s="365">
        <v>8</v>
      </c>
      <c r="X21" s="365">
        <v>21</v>
      </c>
      <c r="Y21" s="365">
        <v>29</v>
      </c>
      <c r="Z21" s="365">
        <v>3</v>
      </c>
      <c r="AA21" s="365">
        <v>9</v>
      </c>
      <c r="AB21" s="365">
        <v>10</v>
      </c>
      <c r="AC21" s="365">
        <v>19</v>
      </c>
      <c r="AD21" s="367">
        <v>15</v>
      </c>
      <c r="AE21" s="367">
        <v>19</v>
      </c>
      <c r="AF21" s="367">
        <v>34</v>
      </c>
      <c r="AG21" s="367">
        <v>11</v>
      </c>
      <c r="AH21" s="367">
        <v>12</v>
      </c>
      <c r="AI21" s="367">
        <v>23</v>
      </c>
      <c r="AJ21" s="367">
        <v>1</v>
      </c>
      <c r="AK21" s="367"/>
      <c r="AL21" s="367">
        <v>1</v>
      </c>
      <c r="AM21" s="367">
        <v>13</v>
      </c>
      <c r="AN21" s="367">
        <v>15</v>
      </c>
      <c r="AO21" s="368"/>
    </row>
    <row r="22" spans="1:41" s="212" customFormat="1" ht="23.1" customHeight="1" x14ac:dyDescent="0.25">
      <c r="A22" s="1361" t="s">
        <v>784</v>
      </c>
      <c r="B22" s="1371"/>
      <c r="C22" s="1371"/>
      <c r="D22" s="874">
        <f>SUM(D3:D21)</f>
        <v>19</v>
      </c>
      <c r="E22" s="874">
        <f t="shared" ref="E22:AO22" si="0">SUM(E3:E21)</f>
        <v>276</v>
      </c>
      <c r="F22" s="874">
        <f t="shared" si="0"/>
        <v>384</v>
      </c>
      <c r="G22" s="874">
        <f t="shared" si="0"/>
        <v>2704</v>
      </c>
      <c r="H22" s="874">
        <f t="shared" si="0"/>
        <v>3928</v>
      </c>
      <c r="I22" s="874">
        <f t="shared" si="0"/>
        <v>6632</v>
      </c>
      <c r="J22" s="874">
        <f t="shared" si="0"/>
        <v>4</v>
      </c>
      <c r="K22" s="874">
        <f t="shared" si="0"/>
        <v>32</v>
      </c>
      <c r="L22" s="874">
        <f t="shared" si="0"/>
        <v>88</v>
      </c>
      <c r="M22" s="874">
        <f t="shared" si="0"/>
        <v>120</v>
      </c>
      <c r="N22" s="874">
        <f t="shared" si="0"/>
        <v>113</v>
      </c>
      <c r="O22" s="874">
        <f t="shared" si="0"/>
        <v>749</v>
      </c>
      <c r="P22" s="874">
        <f t="shared" si="0"/>
        <v>1011</v>
      </c>
      <c r="Q22" s="874">
        <f t="shared" si="0"/>
        <v>1760</v>
      </c>
      <c r="R22" s="874">
        <f t="shared" si="0"/>
        <v>83</v>
      </c>
      <c r="S22" s="874">
        <f t="shared" si="0"/>
        <v>698</v>
      </c>
      <c r="T22" s="874">
        <f t="shared" si="0"/>
        <v>991</v>
      </c>
      <c r="U22" s="874">
        <f t="shared" si="0"/>
        <v>1689</v>
      </c>
      <c r="V22" s="874">
        <f t="shared" si="0"/>
        <v>91</v>
      </c>
      <c r="W22" s="874">
        <f t="shared" si="0"/>
        <v>696</v>
      </c>
      <c r="X22" s="874">
        <f t="shared" si="0"/>
        <v>973</v>
      </c>
      <c r="Y22" s="874">
        <f t="shared" si="0"/>
        <v>1669</v>
      </c>
      <c r="Z22" s="874">
        <f t="shared" si="0"/>
        <v>93</v>
      </c>
      <c r="AA22" s="874">
        <f t="shared" si="0"/>
        <v>529</v>
      </c>
      <c r="AB22" s="874">
        <f t="shared" si="0"/>
        <v>865</v>
      </c>
      <c r="AC22" s="874">
        <f t="shared" si="0"/>
        <v>1394</v>
      </c>
      <c r="AD22" s="874">
        <f t="shared" si="0"/>
        <v>720</v>
      </c>
      <c r="AE22" s="874">
        <f t="shared" si="0"/>
        <v>971</v>
      </c>
      <c r="AF22" s="874">
        <f t="shared" si="0"/>
        <v>1691</v>
      </c>
      <c r="AG22" s="874">
        <f t="shared" si="0"/>
        <v>508</v>
      </c>
      <c r="AH22" s="874">
        <f t="shared" si="0"/>
        <v>677</v>
      </c>
      <c r="AI22" s="874">
        <f t="shared" si="0"/>
        <v>1185</v>
      </c>
      <c r="AJ22" s="874">
        <f t="shared" si="0"/>
        <v>19</v>
      </c>
      <c r="AK22" s="874">
        <f t="shared" si="0"/>
        <v>5</v>
      </c>
      <c r="AL22" s="874">
        <f t="shared" si="0"/>
        <v>32</v>
      </c>
      <c r="AM22" s="874">
        <f t="shared" si="0"/>
        <v>431</v>
      </c>
      <c r="AN22" s="874">
        <f t="shared" si="0"/>
        <v>487</v>
      </c>
      <c r="AO22" s="875">
        <f t="shared" si="0"/>
        <v>47</v>
      </c>
    </row>
    <row r="23" spans="1:41" ht="23.1" customHeight="1" x14ac:dyDescent="0.25">
      <c r="A23" s="369" t="s">
        <v>132</v>
      </c>
      <c r="B23" s="370" t="s">
        <v>136</v>
      </c>
      <c r="C23" s="370">
        <v>965156</v>
      </c>
      <c r="D23" s="370">
        <v>1</v>
      </c>
      <c r="E23" s="370">
        <v>21</v>
      </c>
      <c r="F23" s="370">
        <v>20</v>
      </c>
      <c r="G23" s="370">
        <v>324</v>
      </c>
      <c r="H23" s="370">
        <v>118</v>
      </c>
      <c r="I23" s="370">
        <v>442</v>
      </c>
      <c r="J23" s="371"/>
      <c r="K23" s="370"/>
      <c r="L23" s="370"/>
      <c r="M23" s="370"/>
      <c r="N23" s="370">
        <v>5</v>
      </c>
      <c r="O23" s="370">
        <v>126</v>
      </c>
      <c r="P23" s="370">
        <v>0</v>
      </c>
      <c r="Q23" s="370">
        <v>126</v>
      </c>
      <c r="R23" s="370">
        <v>5</v>
      </c>
      <c r="S23" s="370">
        <v>67</v>
      </c>
      <c r="T23" s="370">
        <v>34</v>
      </c>
      <c r="U23" s="370">
        <v>101</v>
      </c>
      <c r="V23" s="370">
        <v>5</v>
      </c>
      <c r="W23" s="370">
        <v>69</v>
      </c>
      <c r="X23" s="370">
        <v>43</v>
      </c>
      <c r="Y23" s="370">
        <v>112</v>
      </c>
      <c r="Z23" s="370">
        <v>5</v>
      </c>
      <c r="AA23" s="370">
        <v>62</v>
      </c>
      <c r="AB23" s="370">
        <v>41</v>
      </c>
      <c r="AC23" s="370">
        <v>103</v>
      </c>
      <c r="AD23" s="372">
        <v>124</v>
      </c>
      <c r="AE23" s="372"/>
      <c r="AF23" s="372">
        <v>124</v>
      </c>
      <c r="AG23" s="372">
        <v>23</v>
      </c>
      <c r="AH23" s="372">
        <v>32</v>
      </c>
      <c r="AI23" s="372">
        <v>55</v>
      </c>
      <c r="AJ23" s="372">
        <v>1</v>
      </c>
      <c r="AK23" s="372">
        <v>1</v>
      </c>
      <c r="AL23" s="372">
        <v>2</v>
      </c>
      <c r="AM23" s="372">
        <v>29</v>
      </c>
      <c r="AN23" s="372">
        <v>33</v>
      </c>
      <c r="AO23" s="373">
        <v>2</v>
      </c>
    </row>
    <row r="24" spans="1:41" ht="23.1" customHeight="1" x14ac:dyDescent="0.25">
      <c r="A24" s="369" t="s">
        <v>132</v>
      </c>
      <c r="B24" s="370" t="s">
        <v>137</v>
      </c>
      <c r="C24" s="370">
        <v>190163</v>
      </c>
      <c r="D24" s="370">
        <v>1</v>
      </c>
      <c r="E24" s="370">
        <v>32</v>
      </c>
      <c r="F24" s="370">
        <v>33</v>
      </c>
      <c r="G24" s="370">
        <v>1</v>
      </c>
      <c r="H24" s="370">
        <v>845</v>
      </c>
      <c r="I24" s="370">
        <v>846</v>
      </c>
      <c r="J24" s="371"/>
      <c r="K24" s="370"/>
      <c r="L24" s="370"/>
      <c r="M24" s="370"/>
      <c r="N24" s="370">
        <v>6</v>
      </c>
      <c r="O24" s="370">
        <v>0</v>
      </c>
      <c r="P24" s="370">
        <v>184</v>
      </c>
      <c r="Q24" s="370">
        <v>184</v>
      </c>
      <c r="R24" s="370">
        <v>9</v>
      </c>
      <c r="S24" s="370">
        <v>0</v>
      </c>
      <c r="T24" s="370">
        <v>243</v>
      </c>
      <c r="U24" s="370">
        <v>243</v>
      </c>
      <c r="V24" s="370">
        <v>9</v>
      </c>
      <c r="W24" s="370">
        <v>0</v>
      </c>
      <c r="X24" s="370">
        <v>247</v>
      </c>
      <c r="Y24" s="370">
        <v>247</v>
      </c>
      <c r="Z24" s="370">
        <v>9</v>
      </c>
      <c r="AA24" s="370">
        <v>1</v>
      </c>
      <c r="AB24" s="370">
        <v>171</v>
      </c>
      <c r="AC24" s="370">
        <v>172</v>
      </c>
      <c r="AD24" s="372"/>
      <c r="AE24" s="372">
        <v>166</v>
      </c>
      <c r="AF24" s="372">
        <v>166</v>
      </c>
      <c r="AG24" s="372">
        <v>25</v>
      </c>
      <c r="AH24" s="372">
        <v>56</v>
      </c>
      <c r="AI24" s="372">
        <v>81</v>
      </c>
      <c r="AJ24" s="372">
        <v>1</v>
      </c>
      <c r="AK24" s="372">
        <v>1</v>
      </c>
      <c r="AL24" s="372">
        <v>3</v>
      </c>
      <c r="AM24" s="372">
        <v>54</v>
      </c>
      <c r="AN24" s="372">
        <v>59</v>
      </c>
      <c r="AO24" s="373">
        <v>3</v>
      </c>
    </row>
    <row r="25" spans="1:41" ht="23.1" customHeight="1" x14ac:dyDescent="0.25">
      <c r="A25" s="369" t="s">
        <v>132</v>
      </c>
      <c r="B25" s="370" t="s">
        <v>133</v>
      </c>
      <c r="C25" s="370">
        <v>758630</v>
      </c>
      <c r="D25" s="370">
        <v>1</v>
      </c>
      <c r="E25" s="370">
        <v>32</v>
      </c>
      <c r="F25" s="370">
        <v>20</v>
      </c>
      <c r="G25" s="370">
        <f>SUM(O25,S25,W25,AA25)</f>
        <v>424</v>
      </c>
      <c r="H25" s="370"/>
      <c r="I25" s="370">
        <v>424</v>
      </c>
      <c r="J25" s="371"/>
      <c r="K25" s="370"/>
      <c r="L25" s="370"/>
      <c r="M25" s="370"/>
      <c r="N25" s="370">
        <v>4</v>
      </c>
      <c r="O25" s="370">
        <v>124</v>
      </c>
      <c r="P25" s="370">
        <v>0</v>
      </c>
      <c r="Q25" s="370">
        <v>124</v>
      </c>
      <c r="R25" s="370">
        <v>5</v>
      </c>
      <c r="S25" s="370">
        <v>128</v>
      </c>
      <c r="T25" s="370">
        <v>0</v>
      </c>
      <c r="U25" s="370">
        <v>128</v>
      </c>
      <c r="V25" s="370">
        <v>5</v>
      </c>
      <c r="W25" s="370">
        <v>86</v>
      </c>
      <c r="X25" s="370">
        <v>0</v>
      </c>
      <c r="Y25" s="370">
        <v>86</v>
      </c>
      <c r="Z25" s="370">
        <v>5</v>
      </c>
      <c r="AA25" s="370">
        <v>86</v>
      </c>
      <c r="AB25" s="370">
        <v>0</v>
      </c>
      <c r="AC25" s="370">
        <v>86</v>
      </c>
      <c r="AD25" s="372">
        <v>118</v>
      </c>
      <c r="AE25" s="372"/>
      <c r="AF25" s="372">
        <v>118</v>
      </c>
      <c r="AG25" s="372">
        <v>96</v>
      </c>
      <c r="AH25" s="372">
        <v>181</v>
      </c>
      <c r="AI25" s="372">
        <v>277</v>
      </c>
      <c r="AJ25" s="372">
        <v>1</v>
      </c>
      <c r="AK25" s="372">
        <v>1</v>
      </c>
      <c r="AL25" s="372">
        <v>2</v>
      </c>
      <c r="AM25" s="372">
        <v>47</v>
      </c>
      <c r="AN25" s="372">
        <v>51</v>
      </c>
      <c r="AO25" s="373">
        <v>2</v>
      </c>
    </row>
    <row r="26" spans="1:41" ht="23.1" customHeight="1" x14ac:dyDescent="0.25">
      <c r="A26" s="369" t="s">
        <v>132</v>
      </c>
      <c r="B26" s="370" t="s">
        <v>135</v>
      </c>
      <c r="C26" s="370">
        <v>762234</v>
      </c>
      <c r="D26" s="370">
        <v>1</v>
      </c>
      <c r="E26" s="370">
        <v>16</v>
      </c>
      <c r="F26" s="370">
        <v>7</v>
      </c>
      <c r="G26" s="370">
        <v>52</v>
      </c>
      <c r="H26" s="370">
        <v>105</v>
      </c>
      <c r="I26" s="370">
        <v>157</v>
      </c>
      <c r="J26" s="371"/>
      <c r="K26" s="370"/>
      <c r="L26" s="370"/>
      <c r="M26" s="370"/>
      <c r="N26" s="370">
        <v>4</v>
      </c>
      <c r="O26" s="370">
        <v>30</v>
      </c>
      <c r="P26" s="370">
        <v>59</v>
      </c>
      <c r="Q26" s="370">
        <v>89</v>
      </c>
      <c r="R26" s="370">
        <v>3</v>
      </c>
      <c r="S26" s="370">
        <v>22</v>
      </c>
      <c r="T26" s="370">
        <v>46</v>
      </c>
      <c r="U26" s="370">
        <v>68</v>
      </c>
      <c r="V26" s="370"/>
      <c r="W26" s="370"/>
      <c r="X26" s="370"/>
      <c r="Y26" s="370"/>
      <c r="Z26" s="370"/>
      <c r="AA26" s="370"/>
      <c r="AB26" s="370"/>
      <c r="AC26" s="370"/>
      <c r="AD26" s="372">
        <v>30</v>
      </c>
      <c r="AE26" s="372">
        <v>59</v>
      </c>
      <c r="AF26" s="372">
        <v>89</v>
      </c>
      <c r="AG26" s="372"/>
      <c r="AH26" s="372"/>
      <c r="AI26" s="372"/>
      <c r="AJ26" s="372"/>
      <c r="AK26" s="372"/>
      <c r="AL26" s="372"/>
      <c r="AM26" s="372"/>
      <c r="AN26" s="372"/>
      <c r="AO26" s="373">
        <v>1</v>
      </c>
    </row>
    <row r="27" spans="1:41" ht="23.1" customHeight="1" x14ac:dyDescent="0.25">
      <c r="A27" s="369" t="s">
        <v>132</v>
      </c>
      <c r="B27" s="370" t="s">
        <v>134</v>
      </c>
      <c r="C27" s="370">
        <v>758631</v>
      </c>
      <c r="D27" s="370">
        <v>1</v>
      </c>
      <c r="E27" s="370">
        <v>32</v>
      </c>
      <c r="F27" s="370">
        <v>16</v>
      </c>
      <c r="G27" s="370">
        <v>123</v>
      </c>
      <c r="H27" s="370">
        <v>268</v>
      </c>
      <c r="I27" s="370">
        <v>391</v>
      </c>
      <c r="J27" s="371"/>
      <c r="K27" s="370"/>
      <c r="L27" s="370"/>
      <c r="M27" s="370"/>
      <c r="N27" s="370">
        <v>5</v>
      </c>
      <c r="O27" s="370">
        <v>6</v>
      </c>
      <c r="P27" s="370">
        <v>138</v>
      </c>
      <c r="Q27" s="370">
        <v>144</v>
      </c>
      <c r="R27" s="370">
        <v>4</v>
      </c>
      <c r="S27" s="370">
        <v>46</v>
      </c>
      <c r="T27" s="370">
        <v>43</v>
      </c>
      <c r="U27" s="370">
        <v>89</v>
      </c>
      <c r="V27" s="370">
        <v>4</v>
      </c>
      <c r="W27" s="370">
        <v>44</v>
      </c>
      <c r="X27" s="370">
        <v>37</v>
      </c>
      <c r="Y27" s="370">
        <v>81</v>
      </c>
      <c r="Z27" s="370">
        <v>3</v>
      </c>
      <c r="AA27" s="370">
        <v>27</v>
      </c>
      <c r="AB27" s="370">
        <v>50</v>
      </c>
      <c r="AC27" s="370">
        <v>77</v>
      </c>
      <c r="AD27" s="372"/>
      <c r="AE27" s="372">
        <v>120</v>
      </c>
      <c r="AF27" s="372">
        <v>120</v>
      </c>
      <c r="AG27" s="372"/>
      <c r="AH27" s="372"/>
      <c r="AI27" s="372"/>
      <c r="AJ27" s="372"/>
      <c r="AK27" s="372"/>
      <c r="AL27" s="372"/>
      <c r="AM27" s="372">
        <v>16</v>
      </c>
      <c r="AN27" s="372">
        <v>16</v>
      </c>
      <c r="AO27" s="373">
        <v>2</v>
      </c>
    </row>
    <row r="28" spans="1:41" s="212" customFormat="1" ht="23.1" customHeight="1" x14ac:dyDescent="0.25">
      <c r="A28" s="1361" t="s">
        <v>785</v>
      </c>
      <c r="B28" s="1371"/>
      <c r="C28" s="1362"/>
      <c r="D28" s="329">
        <f>SUM(D23:D27)</f>
        <v>5</v>
      </c>
      <c r="E28" s="329">
        <f t="shared" ref="E28:AO28" si="1">SUM(E23:E27)</f>
        <v>133</v>
      </c>
      <c r="F28" s="329">
        <f t="shared" si="1"/>
        <v>96</v>
      </c>
      <c r="G28" s="329">
        <f t="shared" si="1"/>
        <v>924</v>
      </c>
      <c r="H28" s="329">
        <f t="shared" si="1"/>
        <v>1336</v>
      </c>
      <c r="I28" s="329">
        <f t="shared" si="1"/>
        <v>2260</v>
      </c>
      <c r="J28" s="329"/>
      <c r="K28" s="329"/>
      <c r="L28" s="329"/>
      <c r="M28" s="329"/>
      <c r="N28" s="329">
        <f t="shared" si="1"/>
        <v>24</v>
      </c>
      <c r="O28" s="329">
        <f t="shared" si="1"/>
        <v>286</v>
      </c>
      <c r="P28" s="329">
        <f t="shared" si="1"/>
        <v>381</v>
      </c>
      <c r="Q28" s="329">
        <f t="shared" si="1"/>
        <v>667</v>
      </c>
      <c r="R28" s="329">
        <f t="shared" si="1"/>
        <v>26</v>
      </c>
      <c r="S28" s="329">
        <f t="shared" si="1"/>
        <v>263</v>
      </c>
      <c r="T28" s="329">
        <f t="shared" si="1"/>
        <v>366</v>
      </c>
      <c r="U28" s="329">
        <f t="shared" si="1"/>
        <v>629</v>
      </c>
      <c r="V28" s="329">
        <f t="shared" si="1"/>
        <v>23</v>
      </c>
      <c r="W28" s="329">
        <f t="shared" si="1"/>
        <v>199</v>
      </c>
      <c r="X28" s="329">
        <f t="shared" si="1"/>
        <v>327</v>
      </c>
      <c r="Y28" s="329">
        <f t="shared" si="1"/>
        <v>526</v>
      </c>
      <c r="Z28" s="329">
        <f t="shared" si="1"/>
        <v>22</v>
      </c>
      <c r="AA28" s="329">
        <f t="shared" si="1"/>
        <v>176</v>
      </c>
      <c r="AB28" s="329">
        <f t="shared" si="1"/>
        <v>262</v>
      </c>
      <c r="AC28" s="329">
        <f t="shared" si="1"/>
        <v>438</v>
      </c>
      <c r="AD28" s="329">
        <f t="shared" si="1"/>
        <v>272</v>
      </c>
      <c r="AE28" s="329">
        <f t="shared" si="1"/>
        <v>345</v>
      </c>
      <c r="AF28" s="329">
        <f t="shared" si="1"/>
        <v>617</v>
      </c>
      <c r="AG28" s="329">
        <f t="shared" si="1"/>
        <v>144</v>
      </c>
      <c r="AH28" s="329">
        <f t="shared" si="1"/>
        <v>269</v>
      </c>
      <c r="AI28" s="329">
        <f t="shared" si="1"/>
        <v>413</v>
      </c>
      <c r="AJ28" s="329">
        <f t="shared" si="1"/>
        <v>3</v>
      </c>
      <c r="AK28" s="329">
        <f t="shared" si="1"/>
        <v>3</v>
      </c>
      <c r="AL28" s="329">
        <f t="shared" si="1"/>
        <v>7</v>
      </c>
      <c r="AM28" s="329">
        <f t="shared" si="1"/>
        <v>146</v>
      </c>
      <c r="AN28" s="329">
        <f t="shared" si="1"/>
        <v>159</v>
      </c>
      <c r="AO28" s="876">
        <f t="shared" si="1"/>
        <v>10</v>
      </c>
    </row>
    <row r="29" spans="1:41" s="212" customFormat="1" ht="23.1" customHeight="1" x14ac:dyDescent="0.25">
      <c r="A29" s="374" t="s">
        <v>132</v>
      </c>
      <c r="B29" s="375" t="s">
        <v>148</v>
      </c>
      <c r="C29" s="376">
        <v>751125</v>
      </c>
      <c r="D29" s="377">
        <v>1</v>
      </c>
      <c r="E29" s="377">
        <v>10</v>
      </c>
      <c r="F29" s="377">
        <v>63</v>
      </c>
      <c r="G29" s="377">
        <v>171</v>
      </c>
      <c r="H29" s="377">
        <v>98</v>
      </c>
      <c r="I29" s="377">
        <v>269</v>
      </c>
      <c r="J29" s="378"/>
      <c r="K29" s="377"/>
      <c r="L29" s="377"/>
      <c r="M29" s="377"/>
      <c r="N29" s="377">
        <v>15</v>
      </c>
      <c r="O29" s="377">
        <v>41</v>
      </c>
      <c r="P29" s="377">
        <v>30</v>
      </c>
      <c r="Q29" s="377">
        <v>71</v>
      </c>
      <c r="R29" s="377">
        <v>16</v>
      </c>
      <c r="S29" s="377">
        <v>37</v>
      </c>
      <c r="T29" s="377">
        <v>20</v>
      </c>
      <c r="U29" s="377">
        <v>57</v>
      </c>
      <c r="V29" s="377">
        <v>18</v>
      </c>
      <c r="W29" s="377">
        <v>45</v>
      </c>
      <c r="X29" s="377">
        <v>23</v>
      </c>
      <c r="Y29" s="377">
        <v>68</v>
      </c>
      <c r="Z29" s="377">
        <v>14</v>
      </c>
      <c r="AA29" s="377">
        <v>48</v>
      </c>
      <c r="AB29" s="377">
        <v>25</v>
      </c>
      <c r="AC29" s="377">
        <v>73</v>
      </c>
      <c r="AD29" s="379">
        <v>26</v>
      </c>
      <c r="AE29" s="379">
        <v>17</v>
      </c>
      <c r="AF29" s="379">
        <v>43</v>
      </c>
      <c r="AG29" s="379">
        <v>59</v>
      </c>
      <c r="AH29" s="379">
        <v>40</v>
      </c>
      <c r="AI29" s="379">
        <v>99</v>
      </c>
      <c r="AJ29" s="379"/>
      <c r="AK29" s="379"/>
      <c r="AL29" s="379">
        <v>3</v>
      </c>
      <c r="AM29" s="379">
        <v>32</v>
      </c>
      <c r="AN29" s="379">
        <v>35</v>
      </c>
      <c r="AO29" s="380">
        <v>3</v>
      </c>
    </row>
    <row r="30" spans="1:41" ht="23.1" customHeight="1" x14ac:dyDescent="0.25">
      <c r="A30" s="381" t="s">
        <v>132</v>
      </c>
      <c r="B30" s="377" t="s">
        <v>146</v>
      </c>
      <c r="C30" s="377">
        <v>190126</v>
      </c>
      <c r="D30" s="377">
        <v>1</v>
      </c>
      <c r="E30" s="377">
        <v>44</v>
      </c>
      <c r="F30" s="377">
        <v>132</v>
      </c>
      <c r="G30" s="377">
        <v>3076</v>
      </c>
      <c r="H30" s="377">
        <v>105</v>
      </c>
      <c r="I30" s="377">
        <v>3181</v>
      </c>
      <c r="J30" s="378"/>
      <c r="K30" s="377"/>
      <c r="L30" s="377"/>
      <c r="M30" s="377"/>
      <c r="N30" s="377">
        <v>34</v>
      </c>
      <c r="O30" s="377">
        <v>875</v>
      </c>
      <c r="P30" s="377">
        <v>56</v>
      </c>
      <c r="Q30" s="377">
        <v>931</v>
      </c>
      <c r="R30" s="377">
        <v>30</v>
      </c>
      <c r="S30" s="377">
        <v>808</v>
      </c>
      <c r="T30" s="377">
        <v>14</v>
      </c>
      <c r="U30" s="377">
        <v>822</v>
      </c>
      <c r="V30" s="377">
        <v>33</v>
      </c>
      <c r="W30" s="377">
        <v>948</v>
      </c>
      <c r="X30" s="377">
        <v>28</v>
      </c>
      <c r="Y30" s="377">
        <v>976</v>
      </c>
      <c r="Z30" s="377">
        <v>35</v>
      </c>
      <c r="AA30" s="377">
        <v>445</v>
      </c>
      <c r="AB30" s="377">
        <v>7</v>
      </c>
      <c r="AC30" s="377">
        <v>452</v>
      </c>
      <c r="AD30" s="379">
        <v>783</v>
      </c>
      <c r="AE30" s="379">
        <v>51</v>
      </c>
      <c r="AF30" s="379">
        <v>834</v>
      </c>
      <c r="AG30" s="379">
        <v>933</v>
      </c>
      <c r="AH30" s="379">
        <v>12</v>
      </c>
      <c r="AI30" s="379">
        <v>945</v>
      </c>
      <c r="AJ30" s="379">
        <v>1</v>
      </c>
      <c r="AK30" s="379">
        <v>1</v>
      </c>
      <c r="AL30" s="379">
        <v>6</v>
      </c>
      <c r="AM30" s="379">
        <v>144</v>
      </c>
      <c r="AN30" s="379">
        <v>152</v>
      </c>
      <c r="AO30" s="380">
        <v>13</v>
      </c>
    </row>
    <row r="31" spans="1:41" ht="23.1" customHeight="1" x14ac:dyDescent="0.25">
      <c r="A31" s="381" t="s">
        <v>132</v>
      </c>
      <c r="B31" s="377" t="s">
        <v>174</v>
      </c>
      <c r="C31" s="377">
        <v>747998</v>
      </c>
      <c r="D31" s="377">
        <v>1</v>
      </c>
      <c r="E31" s="377"/>
      <c r="F31" s="377">
        <v>5</v>
      </c>
      <c r="G31" s="377">
        <v>23</v>
      </c>
      <c r="H31" s="377">
        <v>16</v>
      </c>
      <c r="I31" s="377">
        <v>39</v>
      </c>
      <c r="J31" s="378"/>
      <c r="K31" s="377"/>
      <c r="L31" s="377"/>
      <c r="M31" s="377"/>
      <c r="N31" s="377">
        <v>2</v>
      </c>
      <c r="O31" s="377">
        <v>11</v>
      </c>
      <c r="P31" s="377">
        <v>3</v>
      </c>
      <c r="Q31" s="377">
        <v>14</v>
      </c>
      <c r="R31" s="377">
        <v>1</v>
      </c>
      <c r="S31" s="377">
        <v>4</v>
      </c>
      <c r="T31" s="377">
        <v>6</v>
      </c>
      <c r="U31" s="377">
        <v>10</v>
      </c>
      <c r="V31" s="377">
        <v>1</v>
      </c>
      <c r="W31" s="377">
        <v>4</v>
      </c>
      <c r="X31" s="377">
        <v>3</v>
      </c>
      <c r="Y31" s="377">
        <v>7</v>
      </c>
      <c r="Z31" s="377">
        <v>1</v>
      </c>
      <c r="AA31" s="377">
        <v>4</v>
      </c>
      <c r="AB31" s="377">
        <v>4</v>
      </c>
      <c r="AC31" s="377">
        <v>8</v>
      </c>
      <c r="AD31" s="379"/>
      <c r="AE31" s="379"/>
      <c r="AF31" s="379"/>
      <c r="AG31" s="379">
        <v>1</v>
      </c>
      <c r="AH31" s="379">
        <v>2</v>
      </c>
      <c r="AI31" s="379">
        <v>3</v>
      </c>
      <c r="AJ31" s="379"/>
      <c r="AK31" s="379"/>
      <c r="AL31" s="379"/>
      <c r="AM31" s="379">
        <v>11</v>
      </c>
      <c r="AN31" s="379">
        <v>11</v>
      </c>
      <c r="AO31" s="380"/>
    </row>
    <row r="32" spans="1:41" ht="23.1" customHeight="1" x14ac:dyDescent="0.25">
      <c r="A32" s="381" t="s">
        <v>132</v>
      </c>
      <c r="B32" s="377" t="s">
        <v>175</v>
      </c>
      <c r="C32" s="377">
        <v>747640</v>
      </c>
      <c r="D32" s="377">
        <v>1</v>
      </c>
      <c r="E32" s="377"/>
      <c r="F32" s="377">
        <v>14</v>
      </c>
      <c r="G32" s="377">
        <v>46</v>
      </c>
      <c r="H32" s="377">
        <v>16</v>
      </c>
      <c r="I32" s="377">
        <v>62</v>
      </c>
      <c r="J32" s="378"/>
      <c r="K32" s="377"/>
      <c r="L32" s="377"/>
      <c r="M32" s="377"/>
      <c r="N32" s="377">
        <v>2</v>
      </c>
      <c r="O32" s="377">
        <v>14</v>
      </c>
      <c r="P32" s="377">
        <v>5</v>
      </c>
      <c r="Q32" s="377">
        <v>19</v>
      </c>
      <c r="R32" s="377">
        <v>4</v>
      </c>
      <c r="S32" s="377">
        <v>15</v>
      </c>
      <c r="T32" s="377">
        <v>5</v>
      </c>
      <c r="U32" s="377">
        <v>20</v>
      </c>
      <c r="V32" s="377">
        <v>4</v>
      </c>
      <c r="W32" s="377">
        <v>8</v>
      </c>
      <c r="X32" s="377">
        <v>5</v>
      </c>
      <c r="Y32" s="377">
        <v>13</v>
      </c>
      <c r="Z32" s="377">
        <v>4</v>
      </c>
      <c r="AA32" s="377">
        <v>9</v>
      </c>
      <c r="AB32" s="377">
        <v>1</v>
      </c>
      <c r="AC32" s="377">
        <v>10</v>
      </c>
      <c r="AD32" s="379">
        <v>3</v>
      </c>
      <c r="AE32" s="379"/>
      <c r="AF32" s="379">
        <v>3</v>
      </c>
      <c r="AG32" s="379">
        <v>10</v>
      </c>
      <c r="AH32" s="379">
        <v>5</v>
      </c>
      <c r="AI32" s="379">
        <v>15</v>
      </c>
      <c r="AJ32" s="379">
        <v>1</v>
      </c>
      <c r="AK32" s="379"/>
      <c r="AL32" s="379">
        <v>1</v>
      </c>
      <c r="AM32" s="379">
        <v>16</v>
      </c>
      <c r="AN32" s="379">
        <v>18</v>
      </c>
      <c r="AO32" s="380"/>
    </row>
    <row r="33" spans="1:41" ht="23.1" customHeight="1" x14ac:dyDescent="0.25">
      <c r="A33" s="381" t="s">
        <v>132</v>
      </c>
      <c r="B33" s="867" t="s">
        <v>1059</v>
      </c>
      <c r="C33" s="377">
        <v>763403</v>
      </c>
      <c r="D33" s="377">
        <v>1</v>
      </c>
      <c r="E33" s="377">
        <v>16</v>
      </c>
      <c r="F33" s="377">
        <v>2</v>
      </c>
      <c r="G33" s="377">
        <v>24</v>
      </c>
      <c r="H33" s="377">
        <v>4</v>
      </c>
      <c r="I33" s="377">
        <v>28</v>
      </c>
      <c r="J33" s="378"/>
      <c r="K33" s="377"/>
      <c r="L33" s="377"/>
      <c r="M33" s="377"/>
      <c r="N33" s="377">
        <v>2</v>
      </c>
      <c r="O33" s="377">
        <v>24</v>
      </c>
      <c r="P33" s="377">
        <v>4</v>
      </c>
      <c r="Q33" s="377">
        <v>28</v>
      </c>
      <c r="R33" s="377"/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9">
        <v>21</v>
      </c>
      <c r="AE33" s="379">
        <v>1</v>
      </c>
      <c r="AF33" s="379">
        <v>22</v>
      </c>
      <c r="AG33" s="379"/>
      <c r="AH33" s="379"/>
      <c r="AI33" s="379"/>
      <c r="AJ33" s="379"/>
      <c r="AK33" s="379"/>
      <c r="AL33" s="379"/>
      <c r="AM33" s="379">
        <v>2</v>
      </c>
      <c r="AN33" s="379">
        <v>2</v>
      </c>
      <c r="AO33" s="380"/>
    </row>
    <row r="34" spans="1:41" ht="23.1" customHeight="1" x14ac:dyDescent="0.25">
      <c r="A34" s="381" t="s">
        <v>132</v>
      </c>
      <c r="B34" s="377" t="s">
        <v>147</v>
      </c>
      <c r="C34" s="377">
        <v>190151</v>
      </c>
      <c r="D34" s="377">
        <v>1</v>
      </c>
      <c r="E34" s="377">
        <v>35</v>
      </c>
      <c r="F34" s="377">
        <v>79</v>
      </c>
      <c r="G34" s="377">
        <v>538</v>
      </c>
      <c r="H34" s="377">
        <v>449</v>
      </c>
      <c r="I34" s="377">
        <v>987</v>
      </c>
      <c r="J34" s="378"/>
      <c r="K34" s="377"/>
      <c r="L34" s="377"/>
      <c r="M34" s="377"/>
      <c r="N34" s="377">
        <v>16</v>
      </c>
      <c r="O34" s="377">
        <v>145</v>
      </c>
      <c r="P34" s="377">
        <v>115</v>
      </c>
      <c r="Q34" s="377">
        <v>260</v>
      </c>
      <c r="R34" s="377">
        <v>20</v>
      </c>
      <c r="S34" s="377">
        <v>128</v>
      </c>
      <c r="T34" s="377">
        <v>94</v>
      </c>
      <c r="U34" s="377">
        <v>222</v>
      </c>
      <c r="V34" s="377">
        <v>20</v>
      </c>
      <c r="W34" s="377">
        <v>140</v>
      </c>
      <c r="X34" s="377">
        <v>113</v>
      </c>
      <c r="Y34" s="377">
        <v>253</v>
      </c>
      <c r="Z34" s="377">
        <v>23</v>
      </c>
      <c r="AA34" s="377">
        <v>125</v>
      </c>
      <c r="AB34" s="377">
        <v>127</v>
      </c>
      <c r="AC34" s="377">
        <v>252</v>
      </c>
      <c r="AD34" s="379">
        <v>115</v>
      </c>
      <c r="AE34" s="379">
        <v>106</v>
      </c>
      <c r="AF34" s="379">
        <v>221</v>
      </c>
      <c r="AG34" s="379">
        <v>71</v>
      </c>
      <c r="AH34" s="379">
        <v>109</v>
      </c>
      <c r="AI34" s="379">
        <v>180</v>
      </c>
      <c r="AJ34" s="379">
        <v>1</v>
      </c>
      <c r="AK34" s="379"/>
      <c r="AL34" s="379">
        <v>4</v>
      </c>
      <c r="AM34" s="379">
        <v>55</v>
      </c>
      <c r="AN34" s="379">
        <v>60</v>
      </c>
      <c r="AO34" s="380">
        <v>5</v>
      </c>
    </row>
    <row r="35" spans="1:41" ht="23.1" customHeight="1" x14ac:dyDescent="0.25">
      <c r="A35" s="381" t="s">
        <v>132</v>
      </c>
      <c r="B35" s="377" t="s">
        <v>1058</v>
      </c>
      <c r="C35" s="377">
        <v>963264</v>
      </c>
      <c r="D35" s="377">
        <v>1</v>
      </c>
      <c r="E35" s="377">
        <v>24</v>
      </c>
      <c r="F35" s="377">
        <v>19</v>
      </c>
      <c r="G35" s="377">
        <v>140</v>
      </c>
      <c r="H35" s="377">
        <v>374</v>
      </c>
      <c r="I35" s="377">
        <v>514</v>
      </c>
      <c r="J35" s="378"/>
      <c r="K35" s="377"/>
      <c r="L35" s="377"/>
      <c r="M35" s="377"/>
      <c r="N35" s="377">
        <v>4</v>
      </c>
      <c r="O35" s="377">
        <v>27</v>
      </c>
      <c r="P35" s="377">
        <v>78</v>
      </c>
      <c r="Q35" s="377">
        <v>105</v>
      </c>
      <c r="R35" s="377">
        <v>5</v>
      </c>
      <c r="S35" s="377">
        <v>50</v>
      </c>
      <c r="T35" s="377">
        <v>94</v>
      </c>
      <c r="U35" s="377">
        <v>144</v>
      </c>
      <c r="V35" s="377">
        <v>5</v>
      </c>
      <c r="W35" s="377">
        <v>32</v>
      </c>
      <c r="X35" s="377">
        <v>92</v>
      </c>
      <c r="Y35" s="377">
        <v>124</v>
      </c>
      <c r="Z35" s="377">
        <v>5</v>
      </c>
      <c r="AA35" s="377">
        <v>31</v>
      </c>
      <c r="AB35" s="377">
        <v>110</v>
      </c>
      <c r="AC35" s="377">
        <v>141</v>
      </c>
      <c r="AD35" s="379">
        <v>23</v>
      </c>
      <c r="AE35" s="379">
        <v>76</v>
      </c>
      <c r="AF35" s="379">
        <v>99</v>
      </c>
      <c r="AG35" s="379">
        <v>66</v>
      </c>
      <c r="AH35" s="379">
        <v>121</v>
      </c>
      <c r="AI35" s="379">
        <v>187</v>
      </c>
      <c r="AJ35" s="379">
        <v>1</v>
      </c>
      <c r="AK35" s="379"/>
      <c r="AL35" s="379">
        <v>3</v>
      </c>
      <c r="AM35" s="379">
        <v>41</v>
      </c>
      <c r="AN35" s="379">
        <v>45</v>
      </c>
      <c r="AO35" s="380">
        <v>4</v>
      </c>
    </row>
    <row r="36" spans="1:41" ht="23.1" customHeight="1" x14ac:dyDescent="0.25">
      <c r="A36" s="381" t="s">
        <v>132</v>
      </c>
      <c r="B36" s="377" t="s">
        <v>152</v>
      </c>
      <c r="C36" s="377">
        <v>190187</v>
      </c>
      <c r="D36" s="377">
        <v>1</v>
      </c>
      <c r="E36" s="377">
        <v>10</v>
      </c>
      <c r="F36" s="377">
        <v>29</v>
      </c>
      <c r="G36" s="377">
        <v>274</v>
      </c>
      <c r="H36" s="377">
        <v>39</v>
      </c>
      <c r="I36" s="377">
        <v>313</v>
      </c>
      <c r="J36" s="378"/>
      <c r="K36" s="377"/>
      <c r="L36" s="377"/>
      <c r="M36" s="377"/>
      <c r="N36" s="377">
        <v>29</v>
      </c>
      <c r="O36" s="377">
        <v>274</v>
      </c>
      <c r="P36" s="377">
        <v>39</v>
      </c>
      <c r="Q36" s="377">
        <v>313</v>
      </c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9">
        <v>230</v>
      </c>
      <c r="AE36" s="379">
        <v>28</v>
      </c>
      <c r="AF36" s="379">
        <v>258</v>
      </c>
      <c r="AG36" s="379"/>
      <c r="AH36" s="379"/>
      <c r="AI36" s="379"/>
      <c r="AJ36" s="379">
        <v>1</v>
      </c>
      <c r="AK36" s="379"/>
      <c r="AL36" s="379">
        <v>4</v>
      </c>
      <c r="AM36" s="379">
        <v>24</v>
      </c>
      <c r="AN36" s="379">
        <v>29</v>
      </c>
      <c r="AO36" s="380">
        <v>7</v>
      </c>
    </row>
    <row r="37" spans="1:41" ht="23.1" customHeight="1" x14ac:dyDescent="0.25">
      <c r="A37" s="381" t="s">
        <v>132</v>
      </c>
      <c r="B37" s="377" t="s">
        <v>1060</v>
      </c>
      <c r="C37" s="377">
        <v>251036</v>
      </c>
      <c r="D37" s="377">
        <v>1</v>
      </c>
      <c r="E37" s="377">
        <v>29</v>
      </c>
      <c r="F37" s="377">
        <v>46</v>
      </c>
      <c r="G37" s="377">
        <v>0</v>
      </c>
      <c r="H37" s="377">
        <v>840</v>
      </c>
      <c r="I37" s="377">
        <v>840</v>
      </c>
      <c r="J37" s="378"/>
      <c r="K37" s="377"/>
      <c r="L37" s="377"/>
      <c r="M37" s="377"/>
      <c r="N37" s="377">
        <v>8</v>
      </c>
      <c r="O37" s="377">
        <v>0</v>
      </c>
      <c r="P37" s="377">
        <v>258</v>
      </c>
      <c r="Q37" s="377">
        <v>258</v>
      </c>
      <c r="R37" s="377">
        <v>13</v>
      </c>
      <c r="S37" s="377">
        <v>0</v>
      </c>
      <c r="T37" s="377">
        <v>218</v>
      </c>
      <c r="U37" s="377">
        <v>218</v>
      </c>
      <c r="V37" s="377">
        <v>12</v>
      </c>
      <c r="W37" s="377">
        <v>0</v>
      </c>
      <c r="X37" s="377">
        <v>195</v>
      </c>
      <c r="Y37" s="377">
        <v>195</v>
      </c>
      <c r="Z37" s="377">
        <v>13</v>
      </c>
      <c r="AA37" s="377">
        <v>0</v>
      </c>
      <c r="AB37" s="377">
        <v>169</v>
      </c>
      <c r="AC37" s="377">
        <v>169</v>
      </c>
      <c r="AD37" s="379"/>
      <c r="AE37" s="379">
        <v>229</v>
      </c>
      <c r="AF37" s="379">
        <v>229</v>
      </c>
      <c r="AG37" s="379"/>
      <c r="AH37" s="379">
        <v>167</v>
      </c>
      <c r="AI37" s="379">
        <v>167</v>
      </c>
      <c r="AJ37" s="379">
        <v>1</v>
      </c>
      <c r="AK37" s="379">
        <v>1</v>
      </c>
      <c r="AL37" s="379">
        <v>3</v>
      </c>
      <c r="AM37" s="379">
        <v>55</v>
      </c>
      <c r="AN37" s="379">
        <v>60</v>
      </c>
      <c r="AO37" s="380">
        <v>4</v>
      </c>
    </row>
    <row r="38" spans="1:41" ht="23.1" customHeight="1" x14ac:dyDescent="0.25">
      <c r="A38" s="381" t="s">
        <v>132</v>
      </c>
      <c r="B38" s="377" t="s">
        <v>150</v>
      </c>
      <c r="C38" s="377">
        <v>822935</v>
      </c>
      <c r="D38" s="377">
        <v>1</v>
      </c>
      <c r="E38" s="377">
        <v>14</v>
      </c>
      <c r="F38" s="377">
        <v>35</v>
      </c>
      <c r="G38" s="377">
        <v>258</v>
      </c>
      <c r="H38" s="377">
        <v>89</v>
      </c>
      <c r="I38" s="377">
        <v>347</v>
      </c>
      <c r="J38" s="378"/>
      <c r="K38" s="377"/>
      <c r="L38" s="377"/>
      <c r="M38" s="377"/>
      <c r="N38" s="377">
        <v>14</v>
      </c>
      <c r="O38" s="377">
        <v>86</v>
      </c>
      <c r="P38" s="377">
        <v>46</v>
      </c>
      <c r="Q38" s="377">
        <v>132</v>
      </c>
      <c r="R38" s="377">
        <v>8</v>
      </c>
      <c r="S38" s="377">
        <v>58</v>
      </c>
      <c r="T38" s="377">
        <v>13</v>
      </c>
      <c r="U38" s="377">
        <v>71</v>
      </c>
      <c r="V38" s="377">
        <v>6</v>
      </c>
      <c r="W38" s="377">
        <v>64</v>
      </c>
      <c r="X38" s="377">
        <v>14</v>
      </c>
      <c r="Y38" s="377">
        <v>78</v>
      </c>
      <c r="Z38" s="377">
        <v>7</v>
      </c>
      <c r="AA38" s="377">
        <v>50</v>
      </c>
      <c r="AB38" s="377">
        <v>16</v>
      </c>
      <c r="AC38" s="377">
        <v>66</v>
      </c>
      <c r="AD38" s="379">
        <v>71</v>
      </c>
      <c r="AE38" s="379">
        <v>43</v>
      </c>
      <c r="AF38" s="379">
        <v>114</v>
      </c>
      <c r="AG38" s="379">
        <v>55</v>
      </c>
      <c r="AH38" s="379">
        <v>17</v>
      </c>
      <c r="AI38" s="379">
        <v>72</v>
      </c>
      <c r="AJ38" s="379">
        <v>1</v>
      </c>
      <c r="AK38" s="379">
        <v>1</v>
      </c>
      <c r="AL38" s="379">
        <v>4</v>
      </c>
      <c r="AM38" s="379">
        <v>28</v>
      </c>
      <c r="AN38" s="379">
        <v>34</v>
      </c>
      <c r="AO38" s="380">
        <v>7</v>
      </c>
    </row>
    <row r="39" spans="1:41" ht="23.1" customHeight="1" x14ac:dyDescent="0.25">
      <c r="A39" s="381" t="s">
        <v>132</v>
      </c>
      <c r="B39" s="377" t="s">
        <v>149</v>
      </c>
      <c r="C39" s="377">
        <v>762886</v>
      </c>
      <c r="D39" s="377">
        <v>1</v>
      </c>
      <c r="E39" s="377">
        <v>8</v>
      </c>
      <c r="F39" s="377">
        <v>5</v>
      </c>
      <c r="G39" s="377">
        <v>42</v>
      </c>
      <c r="H39" s="377">
        <v>45</v>
      </c>
      <c r="I39" s="377">
        <v>87</v>
      </c>
      <c r="J39" s="378"/>
      <c r="K39" s="377"/>
      <c r="L39" s="377"/>
      <c r="M39" s="377"/>
      <c r="N39" s="377">
        <v>1</v>
      </c>
      <c r="O39" s="377">
        <v>12</v>
      </c>
      <c r="P39" s="377">
        <v>22</v>
      </c>
      <c r="Q39" s="377">
        <v>34</v>
      </c>
      <c r="R39" s="377">
        <v>1</v>
      </c>
      <c r="S39" s="377">
        <v>11</v>
      </c>
      <c r="T39" s="377">
        <v>4</v>
      </c>
      <c r="U39" s="377">
        <v>15</v>
      </c>
      <c r="V39" s="377">
        <v>1</v>
      </c>
      <c r="W39" s="377">
        <v>6</v>
      </c>
      <c r="X39" s="377">
        <v>13</v>
      </c>
      <c r="Y39" s="377">
        <v>19</v>
      </c>
      <c r="Z39" s="377">
        <v>2</v>
      </c>
      <c r="AA39" s="377">
        <v>13</v>
      </c>
      <c r="AB39" s="377">
        <v>6</v>
      </c>
      <c r="AC39" s="377">
        <v>19</v>
      </c>
      <c r="AD39" s="379">
        <v>10</v>
      </c>
      <c r="AE39" s="379">
        <v>17</v>
      </c>
      <c r="AF39" s="379">
        <v>27</v>
      </c>
      <c r="AG39" s="379">
        <v>5</v>
      </c>
      <c r="AH39" s="379">
        <v>5</v>
      </c>
      <c r="AI39" s="379">
        <v>10</v>
      </c>
      <c r="AJ39" s="379">
        <v>1</v>
      </c>
      <c r="AK39" s="379"/>
      <c r="AL39" s="379">
        <v>1</v>
      </c>
      <c r="AM39" s="379">
        <v>6</v>
      </c>
      <c r="AN39" s="379">
        <v>8</v>
      </c>
      <c r="AO39" s="380">
        <v>2</v>
      </c>
    </row>
    <row r="40" spans="1:41" ht="23.1" customHeight="1" x14ac:dyDescent="0.25">
      <c r="A40" s="381" t="s">
        <v>132</v>
      </c>
      <c r="B40" s="377" t="s">
        <v>151</v>
      </c>
      <c r="C40" s="377">
        <v>751651</v>
      </c>
      <c r="D40" s="377">
        <v>1</v>
      </c>
      <c r="E40" s="377">
        <v>5</v>
      </c>
      <c r="F40" s="377">
        <v>5</v>
      </c>
      <c r="G40" s="377">
        <v>44</v>
      </c>
      <c r="H40" s="377">
        <v>24</v>
      </c>
      <c r="I40" s="377">
        <v>68</v>
      </c>
      <c r="J40" s="378"/>
      <c r="K40" s="377"/>
      <c r="L40" s="377"/>
      <c r="M40" s="377"/>
      <c r="N40" s="377">
        <v>1</v>
      </c>
      <c r="O40" s="377">
        <v>6</v>
      </c>
      <c r="P40" s="377">
        <v>3</v>
      </c>
      <c r="Q40" s="377">
        <v>9</v>
      </c>
      <c r="R40" s="377">
        <v>1</v>
      </c>
      <c r="S40" s="377">
        <v>16</v>
      </c>
      <c r="T40" s="377">
        <v>5</v>
      </c>
      <c r="U40" s="377">
        <v>21</v>
      </c>
      <c r="V40" s="377">
        <v>1</v>
      </c>
      <c r="W40" s="377">
        <v>15</v>
      </c>
      <c r="X40" s="377">
        <v>5</v>
      </c>
      <c r="Y40" s="377">
        <v>20</v>
      </c>
      <c r="Z40" s="377">
        <v>2</v>
      </c>
      <c r="AA40" s="377">
        <v>7</v>
      </c>
      <c r="AB40" s="377">
        <v>11</v>
      </c>
      <c r="AC40" s="377">
        <v>18</v>
      </c>
      <c r="AD40" s="379">
        <v>6</v>
      </c>
      <c r="AE40" s="379">
        <v>3</v>
      </c>
      <c r="AF40" s="379">
        <v>9</v>
      </c>
      <c r="AG40" s="379">
        <v>1</v>
      </c>
      <c r="AH40" s="379">
        <v>10</v>
      </c>
      <c r="AI40" s="379">
        <v>11</v>
      </c>
      <c r="AJ40" s="379">
        <v>1</v>
      </c>
      <c r="AK40" s="379"/>
      <c r="AL40" s="379">
        <v>1</v>
      </c>
      <c r="AM40" s="379">
        <v>6</v>
      </c>
      <c r="AN40" s="379">
        <v>8</v>
      </c>
      <c r="AO40" s="380">
        <v>1</v>
      </c>
    </row>
    <row r="41" spans="1:41" s="212" customFormat="1" ht="23.1" customHeight="1" x14ac:dyDescent="0.25">
      <c r="A41" s="1361" t="s">
        <v>786</v>
      </c>
      <c r="B41" s="1371"/>
      <c r="C41" s="1362"/>
      <c r="D41" s="329">
        <f>SUM(D29:D40)</f>
        <v>12</v>
      </c>
      <c r="E41" s="329">
        <f t="shared" ref="E41:AO41" si="2">SUM(E29:E40)</f>
        <v>195</v>
      </c>
      <c r="F41" s="329">
        <f t="shared" si="2"/>
        <v>434</v>
      </c>
      <c r="G41" s="329">
        <f t="shared" si="2"/>
        <v>4636</v>
      </c>
      <c r="H41" s="329">
        <f t="shared" si="2"/>
        <v>2099</v>
      </c>
      <c r="I41" s="329">
        <f t="shared" si="2"/>
        <v>6735</v>
      </c>
      <c r="J41" s="329">
        <f t="shared" si="2"/>
        <v>0</v>
      </c>
      <c r="K41" s="329">
        <f t="shared" si="2"/>
        <v>0</v>
      </c>
      <c r="L41" s="329">
        <f t="shared" si="2"/>
        <v>0</v>
      </c>
      <c r="M41" s="329">
        <f t="shared" si="2"/>
        <v>0</v>
      </c>
      <c r="N41" s="329">
        <f t="shared" si="2"/>
        <v>128</v>
      </c>
      <c r="O41" s="329">
        <f t="shared" si="2"/>
        <v>1515</v>
      </c>
      <c r="P41" s="329">
        <f t="shared" si="2"/>
        <v>659</v>
      </c>
      <c r="Q41" s="329">
        <f t="shared" si="2"/>
        <v>2174</v>
      </c>
      <c r="R41" s="329">
        <f t="shared" si="2"/>
        <v>99</v>
      </c>
      <c r="S41" s="329">
        <f t="shared" si="2"/>
        <v>1127</v>
      </c>
      <c r="T41" s="329">
        <f t="shared" si="2"/>
        <v>473</v>
      </c>
      <c r="U41" s="329">
        <f t="shared" si="2"/>
        <v>1600</v>
      </c>
      <c r="V41" s="329">
        <f t="shared" si="2"/>
        <v>101</v>
      </c>
      <c r="W41" s="329">
        <f t="shared" si="2"/>
        <v>1262</v>
      </c>
      <c r="X41" s="329">
        <f t="shared" si="2"/>
        <v>491</v>
      </c>
      <c r="Y41" s="329">
        <f t="shared" si="2"/>
        <v>1753</v>
      </c>
      <c r="Z41" s="329">
        <f t="shared" si="2"/>
        <v>106</v>
      </c>
      <c r="AA41" s="329">
        <f t="shared" si="2"/>
        <v>732</v>
      </c>
      <c r="AB41" s="329">
        <f t="shared" si="2"/>
        <v>476</v>
      </c>
      <c r="AC41" s="329">
        <f t="shared" si="2"/>
        <v>1208</v>
      </c>
      <c r="AD41" s="329">
        <f t="shared" si="2"/>
        <v>1288</v>
      </c>
      <c r="AE41" s="329">
        <f t="shared" si="2"/>
        <v>571</v>
      </c>
      <c r="AF41" s="329">
        <f t="shared" si="2"/>
        <v>1859</v>
      </c>
      <c r="AG41" s="329">
        <f t="shared" si="2"/>
        <v>1201</v>
      </c>
      <c r="AH41" s="329">
        <f t="shared" si="2"/>
        <v>488</v>
      </c>
      <c r="AI41" s="329">
        <f t="shared" si="2"/>
        <v>1689</v>
      </c>
      <c r="AJ41" s="329">
        <f t="shared" si="2"/>
        <v>9</v>
      </c>
      <c r="AK41" s="329">
        <f t="shared" si="2"/>
        <v>3</v>
      </c>
      <c r="AL41" s="329">
        <f t="shared" si="2"/>
        <v>30</v>
      </c>
      <c r="AM41" s="329">
        <f t="shared" si="2"/>
        <v>420</v>
      </c>
      <c r="AN41" s="329">
        <f t="shared" si="2"/>
        <v>462</v>
      </c>
      <c r="AO41" s="876">
        <f t="shared" si="2"/>
        <v>46</v>
      </c>
    </row>
    <row r="42" spans="1:41" s="212" customFormat="1" ht="23.1" customHeight="1" x14ac:dyDescent="0.25">
      <c r="A42" s="382" t="s">
        <v>132</v>
      </c>
      <c r="B42" s="383" t="s">
        <v>412</v>
      </c>
      <c r="C42" s="384">
        <v>99974311</v>
      </c>
      <c r="D42" s="385">
        <v>1</v>
      </c>
      <c r="E42" s="385">
        <v>9</v>
      </c>
      <c r="F42" s="385">
        <v>7</v>
      </c>
      <c r="G42" s="385">
        <v>48</v>
      </c>
      <c r="H42" s="385">
        <v>70</v>
      </c>
      <c r="I42" s="385">
        <v>118</v>
      </c>
      <c r="J42" s="386"/>
      <c r="K42" s="385"/>
      <c r="L42" s="385"/>
      <c r="M42" s="385"/>
      <c r="N42" s="385">
        <v>3</v>
      </c>
      <c r="O42" s="385">
        <v>28</v>
      </c>
      <c r="P42" s="385">
        <v>34</v>
      </c>
      <c r="Q42" s="385">
        <v>62</v>
      </c>
      <c r="R42" s="385">
        <v>1</v>
      </c>
      <c r="S42" s="385">
        <v>3</v>
      </c>
      <c r="T42" s="385">
        <v>9</v>
      </c>
      <c r="U42" s="385">
        <v>12</v>
      </c>
      <c r="V42" s="385">
        <v>1</v>
      </c>
      <c r="W42" s="385">
        <v>7</v>
      </c>
      <c r="X42" s="385">
        <v>7</v>
      </c>
      <c r="Y42" s="385">
        <v>14</v>
      </c>
      <c r="Z42" s="385">
        <v>2</v>
      </c>
      <c r="AA42" s="385">
        <v>10</v>
      </c>
      <c r="AB42" s="385">
        <v>20</v>
      </c>
      <c r="AC42" s="385">
        <v>30</v>
      </c>
      <c r="AD42" s="387">
        <v>28</v>
      </c>
      <c r="AE42" s="387">
        <v>34</v>
      </c>
      <c r="AF42" s="387">
        <v>62</v>
      </c>
      <c r="AG42" s="387"/>
      <c r="AH42" s="387"/>
      <c r="AI42" s="387"/>
      <c r="AJ42" s="387">
        <v>1</v>
      </c>
      <c r="AK42" s="387"/>
      <c r="AL42" s="387">
        <v>1</v>
      </c>
      <c r="AM42" s="387">
        <v>15</v>
      </c>
      <c r="AN42" s="387">
        <v>17</v>
      </c>
      <c r="AO42" s="388">
        <v>10</v>
      </c>
    </row>
    <row r="43" spans="1:41" ht="23.1" customHeight="1" x14ac:dyDescent="0.25">
      <c r="A43" s="389" t="s">
        <v>132</v>
      </c>
      <c r="B43" s="385" t="s">
        <v>409</v>
      </c>
      <c r="C43" s="385">
        <v>99955141</v>
      </c>
      <c r="D43" s="385">
        <v>1</v>
      </c>
      <c r="E43" s="385"/>
      <c r="F43" s="385">
        <v>8</v>
      </c>
      <c r="G43" s="385">
        <v>51</v>
      </c>
      <c r="H43" s="385">
        <v>33</v>
      </c>
      <c r="I43" s="385">
        <v>84</v>
      </c>
      <c r="J43" s="386"/>
      <c r="K43" s="385"/>
      <c r="L43" s="385"/>
      <c r="M43" s="385"/>
      <c r="N43" s="385">
        <v>1</v>
      </c>
      <c r="O43" s="385">
        <v>6</v>
      </c>
      <c r="P43" s="385">
        <v>3</v>
      </c>
      <c r="Q43" s="385">
        <v>9</v>
      </c>
      <c r="R43" s="385">
        <v>2</v>
      </c>
      <c r="S43" s="385">
        <v>21</v>
      </c>
      <c r="T43" s="385">
        <v>9</v>
      </c>
      <c r="U43" s="385">
        <v>30</v>
      </c>
      <c r="V43" s="385">
        <v>3</v>
      </c>
      <c r="W43" s="385">
        <v>16</v>
      </c>
      <c r="X43" s="385">
        <v>12</v>
      </c>
      <c r="Y43" s="385">
        <v>28</v>
      </c>
      <c r="Z43" s="385">
        <v>2</v>
      </c>
      <c r="AA43" s="385">
        <v>8</v>
      </c>
      <c r="AB43" s="385">
        <v>9</v>
      </c>
      <c r="AC43" s="385">
        <v>17</v>
      </c>
      <c r="AD43" s="387">
        <v>5</v>
      </c>
      <c r="AE43" s="387">
        <v>2</v>
      </c>
      <c r="AF43" s="387">
        <v>7</v>
      </c>
      <c r="AG43" s="387">
        <v>7</v>
      </c>
      <c r="AH43" s="387">
        <v>1</v>
      </c>
      <c r="AI43" s="387">
        <v>8</v>
      </c>
      <c r="AJ43" s="387">
        <v>1</v>
      </c>
      <c r="AK43" s="387"/>
      <c r="AL43" s="387"/>
      <c r="AM43" s="387">
        <v>15</v>
      </c>
      <c r="AN43" s="387">
        <v>16</v>
      </c>
      <c r="AO43" s="388">
        <v>3</v>
      </c>
    </row>
    <row r="44" spans="1:41" ht="23.1" customHeight="1" x14ac:dyDescent="0.25">
      <c r="A44" s="389" t="s">
        <v>132</v>
      </c>
      <c r="B44" s="385" t="s">
        <v>410</v>
      </c>
      <c r="C44" s="385">
        <v>99974312</v>
      </c>
      <c r="D44" s="385">
        <v>1</v>
      </c>
      <c r="E44" s="385">
        <v>18</v>
      </c>
      <c r="F44" s="385">
        <v>15</v>
      </c>
      <c r="G44" s="385">
        <v>141</v>
      </c>
      <c r="H44" s="385">
        <v>136</v>
      </c>
      <c r="I44" s="385">
        <v>277</v>
      </c>
      <c r="J44" s="386"/>
      <c r="K44" s="385"/>
      <c r="L44" s="385"/>
      <c r="M44" s="385"/>
      <c r="N44" s="385">
        <v>2</v>
      </c>
      <c r="O44" s="385">
        <v>25</v>
      </c>
      <c r="P44" s="385">
        <v>19</v>
      </c>
      <c r="Q44" s="385">
        <v>44</v>
      </c>
      <c r="R44" s="385">
        <v>2</v>
      </c>
      <c r="S44" s="385">
        <v>23</v>
      </c>
      <c r="T44" s="385">
        <v>21</v>
      </c>
      <c r="U44" s="385">
        <v>44</v>
      </c>
      <c r="V44" s="385">
        <v>5</v>
      </c>
      <c r="W44" s="385">
        <v>46</v>
      </c>
      <c r="X44" s="385">
        <v>37</v>
      </c>
      <c r="Y44" s="385">
        <v>83</v>
      </c>
      <c r="Z44" s="385">
        <v>6</v>
      </c>
      <c r="AA44" s="385">
        <v>47</v>
      </c>
      <c r="AB44" s="385">
        <v>59</v>
      </c>
      <c r="AC44" s="385">
        <v>106</v>
      </c>
      <c r="AD44" s="387">
        <v>25</v>
      </c>
      <c r="AE44" s="387">
        <v>18</v>
      </c>
      <c r="AF44" s="387">
        <v>43</v>
      </c>
      <c r="AG44" s="387"/>
      <c r="AH44" s="387"/>
      <c r="AI44" s="387"/>
      <c r="AJ44" s="387">
        <v>1</v>
      </c>
      <c r="AK44" s="387"/>
      <c r="AL44" s="387">
        <v>1</v>
      </c>
      <c r="AM44" s="387">
        <v>18</v>
      </c>
      <c r="AN44" s="387">
        <v>20</v>
      </c>
      <c r="AO44" s="388">
        <v>11</v>
      </c>
    </row>
    <row r="45" spans="1:41" ht="23.1" customHeight="1" x14ac:dyDescent="0.25">
      <c r="A45" s="389" t="s">
        <v>132</v>
      </c>
      <c r="B45" s="385" t="s">
        <v>411</v>
      </c>
      <c r="C45" s="385">
        <v>99978595</v>
      </c>
      <c r="D45" s="385">
        <v>1</v>
      </c>
      <c r="E45" s="385">
        <v>9</v>
      </c>
      <c r="F45" s="385">
        <v>15</v>
      </c>
      <c r="G45" s="385">
        <v>47</v>
      </c>
      <c r="H45" s="385">
        <v>37</v>
      </c>
      <c r="I45" s="385">
        <v>84</v>
      </c>
      <c r="J45" s="386"/>
      <c r="K45" s="385"/>
      <c r="L45" s="385"/>
      <c r="M45" s="385"/>
      <c r="N45" s="385">
        <v>3</v>
      </c>
      <c r="O45" s="385">
        <v>11</v>
      </c>
      <c r="P45" s="385">
        <v>9</v>
      </c>
      <c r="Q45" s="385">
        <v>20</v>
      </c>
      <c r="R45" s="385">
        <v>3</v>
      </c>
      <c r="S45" s="385">
        <v>6</v>
      </c>
      <c r="T45" s="385">
        <v>8</v>
      </c>
      <c r="U45" s="385">
        <v>14</v>
      </c>
      <c r="V45" s="385">
        <v>4</v>
      </c>
      <c r="W45" s="385">
        <v>15</v>
      </c>
      <c r="X45" s="385">
        <v>8</v>
      </c>
      <c r="Y45" s="385">
        <v>23</v>
      </c>
      <c r="Z45" s="385">
        <v>5</v>
      </c>
      <c r="AA45" s="385">
        <v>15</v>
      </c>
      <c r="AB45" s="385">
        <v>12</v>
      </c>
      <c r="AC45" s="385">
        <v>27</v>
      </c>
      <c r="AD45" s="387">
        <v>10</v>
      </c>
      <c r="AE45" s="387">
        <v>9</v>
      </c>
      <c r="AF45" s="387">
        <v>19</v>
      </c>
      <c r="AG45" s="387"/>
      <c r="AH45" s="387"/>
      <c r="AI45" s="387"/>
      <c r="AJ45" s="387">
        <v>1</v>
      </c>
      <c r="AK45" s="387"/>
      <c r="AL45" s="387"/>
      <c r="AM45" s="387">
        <v>17</v>
      </c>
      <c r="AN45" s="387">
        <v>18</v>
      </c>
      <c r="AO45" s="388">
        <v>3</v>
      </c>
    </row>
    <row r="46" spans="1:41" ht="23.1" customHeight="1" x14ac:dyDescent="0.25">
      <c r="A46" s="389" t="s">
        <v>132</v>
      </c>
      <c r="B46" s="385" t="s">
        <v>414</v>
      </c>
      <c r="C46" s="385">
        <v>99958540</v>
      </c>
      <c r="D46" s="385">
        <v>1</v>
      </c>
      <c r="E46" s="385">
        <v>30</v>
      </c>
      <c r="F46" s="385">
        <v>23</v>
      </c>
      <c r="G46" s="385">
        <v>178</v>
      </c>
      <c r="H46" s="385">
        <v>145</v>
      </c>
      <c r="I46" s="385">
        <v>323</v>
      </c>
      <c r="J46" s="386"/>
      <c r="K46" s="385"/>
      <c r="L46" s="385"/>
      <c r="M46" s="385"/>
      <c r="N46" s="385">
        <v>2</v>
      </c>
      <c r="O46" s="385">
        <v>13</v>
      </c>
      <c r="P46" s="385">
        <v>9</v>
      </c>
      <c r="Q46" s="385">
        <v>22</v>
      </c>
      <c r="R46" s="385">
        <v>3</v>
      </c>
      <c r="S46" s="385">
        <v>22</v>
      </c>
      <c r="T46" s="385">
        <v>18</v>
      </c>
      <c r="U46" s="385">
        <v>40</v>
      </c>
      <c r="V46" s="385">
        <v>8</v>
      </c>
      <c r="W46" s="385">
        <v>51</v>
      </c>
      <c r="X46" s="385">
        <v>58</v>
      </c>
      <c r="Y46" s="385">
        <v>109</v>
      </c>
      <c r="Z46" s="385">
        <v>10</v>
      </c>
      <c r="AA46" s="385">
        <v>92</v>
      </c>
      <c r="AB46" s="385">
        <v>60</v>
      </c>
      <c r="AC46" s="385">
        <v>152</v>
      </c>
      <c r="AD46" s="387">
        <v>13</v>
      </c>
      <c r="AE46" s="387">
        <v>9</v>
      </c>
      <c r="AF46" s="387">
        <v>22</v>
      </c>
      <c r="AG46" s="387">
        <v>101</v>
      </c>
      <c r="AH46" s="387">
        <v>110</v>
      </c>
      <c r="AI46" s="387">
        <v>211</v>
      </c>
      <c r="AJ46" s="387">
        <v>1</v>
      </c>
      <c r="AK46" s="387"/>
      <c r="AL46" s="387">
        <v>1</v>
      </c>
      <c r="AM46" s="387">
        <v>33</v>
      </c>
      <c r="AN46" s="387">
        <v>35</v>
      </c>
      <c r="AO46" s="388">
        <v>5</v>
      </c>
    </row>
    <row r="47" spans="1:41" ht="23.1" customHeight="1" x14ac:dyDescent="0.25">
      <c r="A47" s="389" t="s">
        <v>132</v>
      </c>
      <c r="B47" s="385" t="s">
        <v>415</v>
      </c>
      <c r="C47" s="385">
        <v>99958884</v>
      </c>
      <c r="D47" s="385">
        <v>1</v>
      </c>
      <c r="E47" s="385">
        <v>14</v>
      </c>
      <c r="F47" s="385">
        <v>12</v>
      </c>
      <c r="G47" s="385">
        <v>112</v>
      </c>
      <c r="H47" s="385">
        <v>88</v>
      </c>
      <c r="I47" s="385">
        <v>200</v>
      </c>
      <c r="J47" s="386"/>
      <c r="K47" s="385"/>
      <c r="L47" s="385"/>
      <c r="M47" s="385"/>
      <c r="N47" s="385">
        <v>1</v>
      </c>
      <c r="O47" s="385">
        <v>10</v>
      </c>
      <c r="P47" s="385">
        <v>8</v>
      </c>
      <c r="Q47" s="385">
        <v>18</v>
      </c>
      <c r="R47" s="385">
        <v>1</v>
      </c>
      <c r="S47" s="385">
        <v>17</v>
      </c>
      <c r="T47" s="385">
        <v>2</v>
      </c>
      <c r="U47" s="385">
        <v>19</v>
      </c>
      <c r="V47" s="385">
        <v>4</v>
      </c>
      <c r="W47" s="385">
        <v>34</v>
      </c>
      <c r="X47" s="385">
        <v>29</v>
      </c>
      <c r="Y47" s="385">
        <v>63</v>
      </c>
      <c r="Z47" s="385">
        <v>6</v>
      </c>
      <c r="AA47" s="385">
        <v>51</v>
      </c>
      <c r="AB47" s="385">
        <v>49</v>
      </c>
      <c r="AC47" s="385">
        <v>100</v>
      </c>
      <c r="AD47" s="387">
        <v>9</v>
      </c>
      <c r="AE47" s="387">
        <v>8</v>
      </c>
      <c r="AF47" s="387">
        <v>17</v>
      </c>
      <c r="AG47" s="387">
        <v>49</v>
      </c>
      <c r="AH47" s="387">
        <v>53</v>
      </c>
      <c r="AI47" s="387">
        <v>102</v>
      </c>
      <c r="AJ47" s="387">
        <v>1</v>
      </c>
      <c r="AK47" s="387"/>
      <c r="AL47" s="387"/>
      <c r="AM47" s="387">
        <v>21</v>
      </c>
      <c r="AN47" s="387">
        <v>22</v>
      </c>
      <c r="AO47" s="388">
        <v>4</v>
      </c>
    </row>
    <row r="48" spans="1:41" ht="23.1" customHeight="1" x14ac:dyDescent="0.25">
      <c r="A48" s="389" t="s">
        <v>132</v>
      </c>
      <c r="B48" s="385" t="s">
        <v>413</v>
      </c>
      <c r="C48" s="385">
        <v>99958483</v>
      </c>
      <c r="D48" s="385">
        <v>1</v>
      </c>
      <c r="E48" s="385">
        <v>18</v>
      </c>
      <c r="F48" s="385">
        <v>11</v>
      </c>
      <c r="G48" s="385">
        <v>79</v>
      </c>
      <c r="H48" s="385">
        <v>76</v>
      </c>
      <c r="I48" s="385">
        <v>155</v>
      </c>
      <c r="J48" s="386"/>
      <c r="K48" s="385"/>
      <c r="L48" s="385"/>
      <c r="M48" s="385"/>
      <c r="N48" s="385">
        <v>1</v>
      </c>
      <c r="O48" s="385">
        <v>3</v>
      </c>
      <c r="P48" s="385">
        <v>10</v>
      </c>
      <c r="Q48" s="385">
        <v>13</v>
      </c>
      <c r="R48" s="385">
        <v>2</v>
      </c>
      <c r="S48" s="385">
        <v>20</v>
      </c>
      <c r="T48" s="385">
        <v>14</v>
      </c>
      <c r="U48" s="385">
        <v>34</v>
      </c>
      <c r="V48" s="385">
        <v>4</v>
      </c>
      <c r="W48" s="385">
        <v>30</v>
      </c>
      <c r="X48" s="385">
        <v>23</v>
      </c>
      <c r="Y48" s="385">
        <v>53</v>
      </c>
      <c r="Z48" s="385">
        <v>4</v>
      </c>
      <c r="AA48" s="385">
        <v>26</v>
      </c>
      <c r="AB48" s="385">
        <v>29</v>
      </c>
      <c r="AC48" s="385">
        <v>55</v>
      </c>
      <c r="AD48" s="387">
        <v>2</v>
      </c>
      <c r="AE48" s="387">
        <v>8</v>
      </c>
      <c r="AF48" s="387">
        <v>10</v>
      </c>
      <c r="AG48" s="387">
        <v>33</v>
      </c>
      <c r="AH48" s="387">
        <v>50</v>
      </c>
      <c r="AI48" s="387">
        <v>83</v>
      </c>
      <c r="AJ48" s="387">
        <v>1</v>
      </c>
      <c r="AK48" s="387"/>
      <c r="AL48" s="387"/>
      <c r="AM48" s="387">
        <v>24</v>
      </c>
      <c r="AN48" s="387">
        <v>25</v>
      </c>
      <c r="AO48" s="388"/>
    </row>
    <row r="49" spans="1:41" ht="23.1" customHeight="1" x14ac:dyDescent="0.25">
      <c r="A49" s="389" t="s">
        <v>132</v>
      </c>
      <c r="B49" s="868" t="s">
        <v>1061</v>
      </c>
      <c r="C49" s="385">
        <v>99977759</v>
      </c>
      <c r="D49" s="385">
        <v>1</v>
      </c>
      <c r="E49" s="385">
        <v>25</v>
      </c>
      <c r="F49" s="385">
        <v>17</v>
      </c>
      <c r="G49" s="385">
        <v>390</v>
      </c>
      <c r="H49" s="385">
        <v>66</v>
      </c>
      <c r="I49" s="385">
        <v>456</v>
      </c>
      <c r="J49" s="386"/>
      <c r="K49" s="385"/>
      <c r="L49" s="385"/>
      <c r="M49" s="385"/>
      <c r="N49" s="385">
        <v>14</v>
      </c>
      <c r="O49" s="385">
        <v>316</v>
      </c>
      <c r="P49" s="385">
        <v>58</v>
      </c>
      <c r="Q49" s="385">
        <v>374</v>
      </c>
      <c r="R49" s="385">
        <v>3</v>
      </c>
      <c r="S49" s="385">
        <v>74</v>
      </c>
      <c r="T49" s="385">
        <v>8</v>
      </c>
      <c r="U49" s="385">
        <v>82</v>
      </c>
      <c r="V49" s="385"/>
      <c r="W49" s="385"/>
      <c r="X49" s="385"/>
      <c r="Y49" s="385"/>
      <c r="Z49" s="385"/>
      <c r="AA49" s="385"/>
      <c r="AB49" s="385"/>
      <c r="AC49" s="385"/>
      <c r="AD49" s="387">
        <v>284</v>
      </c>
      <c r="AE49" s="387">
        <v>55</v>
      </c>
      <c r="AF49" s="387">
        <v>339</v>
      </c>
      <c r="AG49" s="387"/>
      <c r="AH49" s="387"/>
      <c r="AI49" s="387"/>
      <c r="AJ49" s="387">
        <v>1</v>
      </c>
      <c r="AK49" s="387"/>
      <c r="AL49" s="387">
        <v>1</v>
      </c>
      <c r="AM49" s="387">
        <v>25</v>
      </c>
      <c r="AN49" s="387">
        <v>27</v>
      </c>
      <c r="AO49" s="388">
        <v>10</v>
      </c>
    </row>
    <row r="50" spans="1:41" ht="23.1" customHeight="1" x14ac:dyDescent="0.25">
      <c r="A50" s="389" t="s">
        <v>132</v>
      </c>
      <c r="B50" s="385" t="s">
        <v>1062</v>
      </c>
      <c r="C50" s="385">
        <v>99955809</v>
      </c>
      <c r="D50" s="385">
        <v>1</v>
      </c>
      <c r="E50" s="385">
        <v>14</v>
      </c>
      <c r="F50" s="385">
        <v>1</v>
      </c>
      <c r="G50" s="385">
        <v>86</v>
      </c>
      <c r="H50" s="385">
        <v>72</v>
      </c>
      <c r="I50" s="385">
        <v>158</v>
      </c>
      <c r="J50" s="386"/>
      <c r="K50" s="385"/>
      <c r="L50" s="385"/>
      <c r="M50" s="385"/>
      <c r="N50" s="385">
        <v>1</v>
      </c>
      <c r="O50" s="385">
        <v>14</v>
      </c>
      <c r="P50" s="385">
        <v>16</v>
      </c>
      <c r="Q50" s="385">
        <v>30</v>
      </c>
      <c r="R50" s="385"/>
      <c r="S50" s="385">
        <v>19</v>
      </c>
      <c r="T50" s="385">
        <v>20</v>
      </c>
      <c r="U50" s="385">
        <v>39</v>
      </c>
      <c r="V50" s="385"/>
      <c r="W50" s="385">
        <v>23</v>
      </c>
      <c r="X50" s="385">
        <v>14</v>
      </c>
      <c r="Y50" s="385">
        <v>37</v>
      </c>
      <c r="Z50" s="385"/>
      <c r="AA50" s="385">
        <v>30</v>
      </c>
      <c r="AB50" s="385">
        <v>22</v>
      </c>
      <c r="AC50" s="385">
        <v>52</v>
      </c>
      <c r="AD50" s="387"/>
      <c r="AE50" s="387"/>
      <c r="AF50" s="387"/>
      <c r="AG50" s="387">
        <v>39</v>
      </c>
      <c r="AH50" s="387">
        <v>27</v>
      </c>
      <c r="AI50" s="387">
        <v>66</v>
      </c>
      <c r="AJ50" s="387">
        <v>1</v>
      </c>
      <c r="AK50" s="387"/>
      <c r="AL50" s="387"/>
      <c r="AM50" s="387">
        <v>16</v>
      </c>
      <c r="AN50" s="387">
        <v>17</v>
      </c>
      <c r="AO50" s="388">
        <v>2</v>
      </c>
    </row>
    <row r="51" spans="1:41" ht="23.1" customHeight="1" x14ac:dyDescent="0.25">
      <c r="A51" s="389" t="s">
        <v>132</v>
      </c>
      <c r="B51" s="385" t="s">
        <v>1063</v>
      </c>
      <c r="C51" s="385">
        <v>99955139</v>
      </c>
      <c r="D51" s="385">
        <v>1</v>
      </c>
      <c r="E51" s="385"/>
      <c r="F51" s="385"/>
      <c r="G51" s="385">
        <v>68</v>
      </c>
      <c r="H51" s="385">
        <v>55</v>
      </c>
      <c r="I51" s="385">
        <v>123</v>
      </c>
      <c r="J51" s="386"/>
      <c r="K51" s="385"/>
      <c r="L51" s="385"/>
      <c r="M51" s="385"/>
      <c r="N51" s="385"/>
      <c r="O51" s="385">
        <v>14</v>
      </c>
      <c r="P51" s="385">
        <v>12</v>
      </c>
      <c r="Q51" s="385">
        <v>26</v>
      </c>
      <c r="R51" s="385"/>
      <c r="S51" s="385">
        <v>8</v>
      </c>
      <c r="T51" s="385">
        <v>10</v>
      </c>
      <c r="U51" s="385">
        <v>18</v>
      </c>
      <c r="V51" s="385"/>
      <c r="W51" s="385">
        <v>24</v>
      </c>
      <c r="X51" s="385">
        <v>18</v>
      </c>
      <c r="Y51" s="385">
        <v>42</v>
      </c>
      <c r="Z51" s="385"/>
      <c r="AA51" s="385">
        <v>22</v>
      </c>
      <c r="AB51" s="385">
        <v>15</v>
      </c>
      <c r="AC51" s="385">
        <v>37</v>
      </c>
      <c r="AD51" s="387"/>
      <c r="AE51" s="387"/>
      <c r="AF51" s="387"/>
      <c r="AG51" s="387">
        <v>22</v>
      </c>
      <c r="AH51" s="387">
        <v>26</v>
      </c>
      <c r="AI51" s="387">
        <v>48</v>
      </c>
      <c r="AJ51" s="387">
        <v>1</v>
      </c>
      <c r="AK51" s="387"/>
      <c r="AL51" s="387">
        <v>1</v>
      </c>
      <c r="AM51" s="387">
        <v>18</v>
      </c>
      <c r="AN51" s="387">
        <v>20</v>
      </c>
      <c r="AO51" s="388">
        <v>2</v>
      </c>
    </row>
    <row r="52" spans="1:41" ht="23.1" customHeight="1" x14ac:dyDescent="0.25">
      <c r="A52" s="1361" t="s">
        <v>787</v>
      </c>
      <c r="B52" s="1371"/>
      <c r="C52" s="1362"/>
      <c r="D52" s="329">
        <f>SUM(D42:D51)</f>
        <v>10</v>
      </c>
      <c r="E52" s="329">
        <f t="shared" ref="E52:AO52" si="3">SUM(E42:E51)</f>
        <v>137</v>
      </c>
      <c r="F52" s="329">
        <f t="shared" si="3"/>
        <v>109</v>
      </c>
      <c r="G52" s="329">
        <f t="shared" si="3"/>
        <v>1200</v>
      </c>
      <c r="H52" s="329">
        <f t="shared" si="3"/>
        <v>778</v>
      </c>
      <c r="I52" s="329">
        <f t="shared" si="3"/>
        <v>1978</v>
      </c>
      <c r="J52" s="329"/>
      <c r="K52" s="329"/>
      <c r="L52" s="329"/>
      <c r="M52" s="329"/>
      <c r="N52" s="329">
        <f t="shared" si="3"/>
        <v>28</v>
      </c>
      <c r="O52" s="329">
        <f t="shared" si="3"/>
        <v>440</v>
      </c>
      <c r="P52" s="329">
        <f t="shared" si="3"/>
        <v>178</v>
      </c>
      <c r="Q52" s="329">
        <f t="shared" si="3"/>
        <v>618</v>
      </c>
      <c r="R52" s="329">
        <f t="shared" si="3"/>
        <v>17</v>
      </c>
      <c r="S52" s="329">
        <f t="shared" si="3"/>
        <v>213</v>
      </c>
      <c r="T52" s="329">
        <f t="shared" si="3"/>
        <v>119</v>
      </c>
      <c r="U52" s="329">
        <f t="shared" si="3"/>
        <v>332</v>
      </c>
      <c r="V52" s="329">
        <f t="shared" si="3"/>
        <v>29</v>
      </c>
      <c r="W52" s="329">
        <f t="shared" si="3"/>
        <v>246</v>
      </c>
      <c r="X52" s="329">
        <f t="shared" si="3"/>
        <v>206</v>
      </c>
      <c r="Y52" s="329">
        <f t="shared" si="3"/>
        <v>452</v>
      </c>
      <c r="Z52" s="329">
        <f t="shared" si="3"/>
        <v>35</v>
      </c>
      <c r="AA52" s="329">
        <f t="shared" si="3"/>
        <v>301</v>
      </c>
      <c r="AB52" s="329">
        <f t="shared" si="3"/>
        <v>275</v>
      </c>
      <c r="AC52" s="329">
        <f t="shared" si="3"/>
        <v>576</v>
      </c>
      <c r="AD52" s="329">
        <f t="shared" si="3"/>
        <v>376</v>
      </c>
      <c r="AE52" s="329">
        <f t="shared" si="3"/>
        <v>143</v>
      </c>
      <c r="AF52" s="329">
        <f t="shared" si="3"/>
        <v>519</v>
      </c>
      <c r="AG52" s="329">
        <f t="shared" si="3"/>
        <v>251</v>
      </c>
      <c r="AH52" s="329">
        <f t="shared" si="3"/>
        <v>267</v>
      </c>
      <c r="AI52" s="329">
        <f t="shared" si="3"/>
        <v>518</v>
      </c>
      <c r="AJ52" s="329">
        <f t="shared" si="3"/>
        <v>10</v>
      </c>
      <c r="AK52" s="329"/>
      <c r="AL52" s="329">
        <f t="shared" si="3"/>
        <v>5</v>
      </c>
      <c r="AM52" s="329">
        <f t="shared" si="3"/>
        <v>202</v>
      </c>
      <c r="AN52" s="329">
        <f t="shared" si="3"/>
        <v>217</v>
      </c>
      <c r="AO52" s="876">
        <f t="shared" si="3"/>
        <v>50</v>
      </c>
    </row>
    <row r="53" spans="1:41" ht="23.1" customHeight="1" x14ac:dyDescent="0.25">
      <c r="A53" s="1361" t="s">
        <v>811</v>
      </c>
      <c r="B53" s="1371"/>
      <c r="C53" s="860"/>
      <c r="D53" s="329">
        <f>SUM(D3:D15,D28,D29:D38,D52)</f>
        <v>38</v>
      </c>
      <c r="E53" s="329">
        <f t="shared" ref="E53:AO53" si="4">SUM(E3:E15,E28,E29:E38,E52)</f>
        <v>690</v>
      </c>
      <c r="F53" s="329">
        <f t="shared" si="4"/>
        <v>938</v>
      </c>
      <c r="G53" s="329">
        <f t="shared" si="4"/>
        <v>9146</v>
      </c>
      <c r="H53" s="329">
        <f t="shared" si="4"/>
        <v>7780</v>
      </c>
      <c r="I53" s="329">
        <f t="shared" si="4"/>
        <v>16926</v>
      </c>
      <c r="J53" s="329">
        <f t="shared" si="4"/>
        <v>4</v>
      </c>
      <c r="K53" s="329">
        <f t="shared" si="4"/>
        <v>32</v>
      </c>
      <c r="L53" s="329">
        <f t="shared" si="4"/>
        <v>88</v>
      </c>
      <c r="M53" s="329">
        <f t="shared" si="4"/>
        <v>120</v>
      </c>
      <c r="N53" s="329">
        <f t="shared" si="4"/>
        <v>261</v>
      </c>
      <c r="O53" s="329">
        <f t="shared" si="4"/>
        <v>2884</v>
      </c>
      <c r="P53" s="329">
        <f t="shared" si="4"/>
        <v>2124</v>
      </c>
      <c r="Q53" s="329">
        <f t="shared" si="4"/>
        <v>5008</v>
      </c>
      <c r="R53" s="329">
        <f t="shared" si="4"/>
        <v>209</v>
      </c>
      <c r="S53" s="329">
        <f t="shared" si="4"/>
        <v>2217</v>
      </c>
      <c r="T53" s="329">
        <f t="shared" si="4"/>
        <v>1868</v>
      </c>
      <c r="U53" s="329">
        <f t="shared" si="4"/>
        <v>4085</v>
      </c>
      <c r="V53" s="329">
        <f t="shared" si="4"/>
        <v>227</v>
      </c>
      <c r="W53" s="329">
        <f t="shared" si="4"/>
        <v>2343</v>
      </c>
      <c r="X53" s="329">
        <f t="shared" si="4"/>
        <v>1900</v>
      </c>
      <c r="Y53" s="329">
        <f t="shared" si="4"/>
        <v>4243</v>
      </c>
      <c r="Z53" s="329">
        <f t="shared" si="4"/>
        <v>236</v>
      </c>
      <c r="AA53" s="329">
        <f t="shared" si="4"/>
        <v>1670</v>
      </c>
      <c r="AB53" s="329">
        <f t="shared" si="4"/>
        <v>1800</v>
      </c>
      <c r="AC53" s="329">
        <f t="shared" si="4"/>
        <v>3470</v>
      </c>
      <c r="AD53" s="329">
        <f t="shared" si="4"/>
        <v>2564</v>
      </c>
      <c r="AE53" s="329">
        <f t="shared" si="4"/>
        <v>1936</v>
      </c>
      <c r="AF53" s="329">
        <f t="shared" si="4"/>
        <v>4500</v>
      </c>
      <c r="AG53" s="329">
        <f t="shared" si="4"/>
        <v>2051</v>
      </c>
      <c r="AH53" s="329">
        <f t="shared" si="4"/>
        <v>1622</v>
      </c>
      <c r="AI53" s="329">
        <f t="shared" si="4"/>
        <v>3673</v>
      </c>
      <c r="AJ53" s="329">
        <f t="shared" si="4"/>
        <v>33</v>
      </c>
      <c r="AK53" s="329">
        <f t="shared" si="4"/>
        <v>11</v>
      </c>
      <c r="AL53" s="329">
        <f t="shared" si="4"/>
        <v>66</v>
      </c>
      <c r="AM53" s="329">
        <f t="shared" si="4"/>
        <v>1133</v>
      </c>
      <c r="AN53" s="329">
        <f t="shared" si="4"/>
        <v>1243</v>
      </c>
      <c r="AO53" s="876">
        <f t="shared" si="4"/>
        <v>149</v>
      </c>
    </row>
    <row r="54" spans="1:41" ht="23.1" customHeight="1" x14ac:dyDescent="0.25">
      <c r="A54" s="1361" t="s">
        <v>1028</v>
      </c>
      <c r="B54" s="1371"/>
      <c r="C54" s="860"/>
      <c r="D54" s="329">
        <f>SUM(D16:D21,D39:D40)</f>
        <v>8</v>
      </c>
      <c r="E54" s="329">
        <f t="shared" ref="E54:AO54" si="5">SUM(E16:E21,E39:E40)</f>
        <v>51</v>
      </c>
      <c r="F54" s="329">
        <f t="shared" si="5"/>
        <v>85</v>
      </c>
      <c r="G54" s="329">
        <f t="shared" si="5"/>
        <v>318</v>
      </c>
      <c r="H54" s="329">
        <f t="shared" si="5"/>
        <v>361</v>
      </c>
      <c r="I54" s="329">
        <f t="shared" si="5"/>
        <v>679</v>
      </c>
      <c r="J54" s="329"/>
      <c r="K54" s="329"/>
      <c r="L54" s="329"/>
      <c r="M54" s="329"/>
      <c r="N54" s="329">
        <f t="shared" si="5"/>
        <v>32</v>
      </c>
      <c r="O54" s="329">
        <f t="shared" si="5"/>
        <v>106</v>
      </c>
      <c r="P54" s="329">
        <f t="shared" si="5"/>
        <v>105</v>
      </c>
      <c r="Q54" s="329">
        <f t="shared" si="5"/>
        <v>211</v>
      </c>
      <c r="R54" s="329">
        <f t="shared" si="5"/>
        <v>16</v>
      </c>
      <c r="S54" s="329">
        <f t="shared" si="5"/>
        <v>84</v>
      </c>
      <c r="T54" s="329">
        <f t="shared" si="5"/>
        <v>81</v>
      </c>
      <c r="U54" s="329">
        <f t="shared" si="5"/>
        <v>165</v>
      </c>
      <c r="V54" s="329">
        <f t="shared" si="5"/>
        <v>17</v>
      </c>
      <c r="W54" s="329">
        <f t="shared" si="5"/>
        <v>60</v>
      </c>
      <c r="X54" s="329">
        <f t="shared" si="5"/>
        <v>97</v>
      </c>
      <c r="Y54" s="329">
        <f t="shared" si="5"/>
        <v>157</v>
      </c>
      <c r="Z54" s="329">
        <f t="shared" si="5"/>
        <v>20</v>
      </c>
      <c r="AA54" s="329">
        <f t="shared" si="5"/>
        <v>68</v>
      </c>
      <c r="AB54" s="329">
        <f t="shared" si="5"/>
        <v>78</v>
      </c>
      <c r="AC54" s="329">
        <f t="shared" si="5"/>
        <v>146</v>
      </c>
      <c r="AD54" s="329">
        <f t="shared" si="5"/>
        <v>92</v>
      </c>
      <c r="AE54" s="329">
        <f t="shared" si="5"/>
        <v>94</v>
      </c>
      <c r="AF54" s="329">
        <f t="shared" si="5"/>
        <v>186</v>
      </c>
      <c r="AG54" s="329">
        <f t="shared" si="5"/>
        <v>53</v>
      </c>
      <c r="AH54" s="329">
        <f t="shared" si="5"/>
        <v>79</v>
      </c>
      <c r="AI54" s="329">
        <f t="shared" si="5"/>
        <v>132</v>
      </c>
      <c r="AJ54" s="329">
        <f t="shared" si="5"/>
        <v>8</v>
      </c>
      <c r="AK54" s="329"/>
      <c r="AL54" s="329">
        <f t="shared" si="5"/>
        <v>8</v>
      </c>
      <c r="AM54" s="329">
        <f t="shared" si="5"/>
        <v>66</v>
      </c>
      <c r="AN54" s="329">
        <f t="shared" si="5"/>
        <v>82</v>
      </c>
      <c r="AO54" s="876">
        <f t="shared" si="5"/>
        <v>4</v>
      </c>
    </row>
    <row r="55" spans="1:41" ht="23.1" customHeight="1" x14ac:dyDescent="0.25">
      <c r="A55" s="1361" t="s">
        <v>1029</v>
      </c>
      <c r="B55" s="1371"/>
      <c r="C55" s="1362"/>
      <c r="D55" s="329">
        <f>SUM(D53:D54)</f>
        <v>46</v>
      </c>
      <c r="E55" s="329">
        <f t="shared" ref="E55:AO55" si="6">SUM(E53:E54)</f>
        <v>741</v>
      </c>
      <c r="F55" s="329">
        <f t="shared" si="6"/>
        <v>1023</v>
      </c>
      <c r="G55" s="329">
        <f t="shared" si="6"/>
        <v>9464</v>
      </c>
      <c r="H55" s="329">
        <f t="shared" si="6"/>
        <v>8141</v>
      </c>
      <c r="I55" s="329">
        <f t="shared" si="6"/>
        <v>17605</v>
      </c>
      <c r="J55" s="329">
        <f t="shared" si="6"/>
        <v>4</v>
      </c>
      <c r="K55" s="329">
        <f t="shared" si="6"/>
        <v>32</v>
      </c>
      <c r="L55" s="329">
        <f t="shared" si="6"/>
        <v>88</v>
      </c>
      <c r="M55" s="329">
        <f t="shared" si="6"/>
        <v>120</v>
      </c>
      <c r="N55" s="329">
        <f t="shared" si="6"/>
        <v>293</v>
      </c>
      <c r="O55" s="329">
        <f t="shared" si="6"/>
        <v>2990</v>
      </c>
      <c r="P55" s="329">
        <f t="shared" si="6"/>
        <v>2229</v>
      </c>
      <c r="Q55" s="329">
        <f t="shared" si="6"/>
        <v>5219</v>
      </c>
      <c r="R55" s="329">
        <f t="shared" si="6"/>
        <v>225</v>
      </c>
      <c r="S55" s="329">
        <f t="shared" si="6"/>
        <v>2301</v>
      </c>
      <c r="T55" s="329">
        <f t="shared" si="6"/>
        <v>1949</v>
      </c>
      <c r="U55" s="329">
        <f t="shared" si="6"/>
        <v>4250</v>
      </c>
      <c r="V55" s="329">
        <f t="shared" si="6"/>
        <v>244</v>
      </c>
      <c r="W55" s="329">
        <f t="shared" si="6"/>
        <v>2403</v>
      </c>
      <c r="X55" s="329">
        <f t="shared" si="6"/>
        <v>1997</v>
      </c>
      <c r="Y55" s="329">
        <f t="shared" si="6"/>
        <v>4400</v>
      </c>
      <c r="Z55" s="329">
        <f t="shared" si="6"/>
        <v>256</v>
      </c>
      <c r="AA55" s="329">
        <f t="shared" si="6"/>
        <v>1738</v>
      </c>
      <c r="AB55" s="329">
        <f t="shared" si="6"/>
        <v>1878</v>
      </c>
      <c r="AC55" s="329">
        <f t="shared" si="6"/>
        <v>3616</v>
      </c>
      <c r="AD55" s="329">
        <f t="shared" si="6"/>
        <v>2656</v>
      </c>
      <c r="AE55" s="329">
        <f t="shared" si="6"/>
        <v>2030</v>
      </c>
      <c r="AF55" s="329">
        <f t="shared" si="6"/>
        <v>4686</v>
      </c>
      <c r="AG55" s="329">
        <f t="shared" si="6"/>
        <v>2104</v>
      </c>
      <c r="AH55" s="329">
        <f t="shared" si="6"/>
        <v>1701</v>
      </c>
      <c r="AI55" s="329">
        <f t="shared" si="6"/>
        <v>3805</v>
      </c>
      <c r="AJ55" s="329">
        <f t="shared" si="6"/>
        <v>41</v>
      </c>
      <c r="AK55" s="329">
        <f t="shared" si="6"/>
        <v>11</v>
      </c>
      <c r="AL55" s="329">
        <f t="shared" si="6"/>
        <v>74</v>
      </c>
      <c r="AM55" s="329">
        <f t="shared" si="6"/>
        <v>1199</v>
      </c>
      <c r="AN55" s="329">
        <f t="shared" si="6"/>
        <v>1325</v>
      </c>
      <c r="AO55" s="876">
        <f t="shared" si="6"/>
        <v>153</v>
      </c>
    </row>
    <row r="56" spans="1:41" ht="23.1" customHeight="1" x14ac:dyDescent="0.25">
      <c r="A56" s="390" t="s">
        <v>1</v>
      </c>
      <c r="B56" s="391" t="s">
        <v>2</v>
      </c>
      <c r="C56" s="391">
        <v>760043</v>
      </c>
      <c r="D56" s="391">
        <v>1</v>
      </c>
      <c r="E56" s="391"/>
      <c r="F56" s="391">
        <v>3</v>
      </c>
      <c r="G56" s="391">
        <v>24</v>
      </c>
      <c r="H56" s="391">
        <v>19</v>
      </c>
      <c r="I56" s="391">
        <v>43</v>
      </c>
      <c r="J56" s="392"/>
      <c r="K56" s="391"/>
      <c r="L56" s="391"/>
      <c r="M56" s="391"/>
      <c r="N56" s="391">
        <v>1</v>
      </c>
      <c r="O56" s="391">
        <v>9</v>
      </c>
      <c r="P56" s="391">
        <v>6</v>
      </c>
      <c r="Q56" s="391">
        <v>15</v>
      </c>
      <c r="R56" s="391">
        <v>1</v>
      </c>
      <c r="S56" s="391">
        <v>13</v>
      </c>
      <c r="T56" s="391">
        <v>9</v>
      </c>
      <c r="U56" s="391">
        <v>22</v>
      </c>
      <c r="V56" s="391">
        <v>1</v>
      </c>
      <c r="W56" s="391">
        <v>2</v>
      </c>
      <c r="X56" s="391">
        <v>4</v>
      </c>
      <c r="Y56" s="391">
        <v>6</v>
      </c>
      <c r="Z56" s="391"/>
      <c r="AA56" s="391"/>
      <c r="AB56" s="391"/>
      <c r="AC56" s="391"/>
      <c r="AD56" s="393">
        <v>6</v>
      </c>
      <c r="AE56" s="393">
        <v>3</v>
      </c>
      <c r="AF56" s="393">
        <v>9</v>
      </c>
      <c r="AG56" s="393"/>
      <c r="AH56" s="393"/>
      <c r="AI56" s="393"/>
      <c r="AJ56" s="393"/>
      <c r="AK56" s="393"/>
      <c r="AL56" s="393"/>
      <c r="AM56" s="393">
        <v>1</v>
      </c>
      <c r="AN56" s="393">
        <v>1</v>
      </c>
      <c r="AO56" s="394">
        <v>1</v>
      </c>
    </row>
    <row r="57" spans="1:41" ht="23.1" customHeight="1" x14ac:dyDescent="0.25">
      <c r="A57" s="390" t="s">
        <v>1</v>
      </c>
      <c r="B57" s="391" t="s">
        <v>11</v>
      </c>
      <c r="C57" s="391">
        <v>325121</v>
      </c>
      <c r="D57" s="391">
        <v>1</v>
      </c>
      <c r="E57" s="391">
        <v>16</v>
      </c>
      <c r="F57" s="391">
        <v>12</v>
      </c>
      <c r="G57" s="391">
        <v>103</v>
      </c>
      <c r="H57" s="391">
        <v>92</v>
      </c>
      <c r="I57" s="391">
        <v>195</v>
      </c>
      <c r="J57" s="392"/>
      <c r="K57" s="391"/>
      <c r="L57" s="391"/>
      <c r="M57" s="391"/>
      <c r="N57" s="391">
        <v>2</v>
      </c>
      <c r="O57" s="391">
        <v>36</v>
      </c>
      <c r="P57" s="391">
        <v>24</v>
      </c>
      <c r="Q57" s="391">
        <v>60</v>
      </c>
      <c r="R57" s="391">
        <v>2</v>
      </c>
      <c r="S57" s="391">
        <v>21</v>
      </c>
      <c r="T57" s="391">
        <v>14</v>
      </c>
      <c r="U57" s="391">
        <v>35</v>
      </c>
      <c r="V57" s="391">
        <v>4</v>
      </c>
      <c r="W57" s="391">
        <v>22</v>
      </c>
      <c r="X57" s="391">
        <v>24</v>
      </c>
      <c r="Y57" s="391">
        <v>46</v>
      </c>
      <c r="Z57" s="391">
        <v>4</v>
      </c>
      <c r="AA57" s="391">
        <v>24</v>
      </c>
      <c r="AB57" s="391">
        <v>30</v>
      </c>
      <c r="AC57" s="391">
        <v>54</v>
      </c>
      <c r="AD57" s="393">
        <v>30</v>
      </c>
      <c r="AE57" s="393">
        <v>22</v>
      </c>
      <c r="AF57" s="393">
        <v>52</v>
      </c>
      <c r="AG57" s="393">
        <v>22</v>
      </c>
      <c r="AH57" s="393">
        <v>29</v>
      </c>
      <c r="AI57" s="393">
        <v>51</v>
      </c>
      <c r="AJ57" s="393"/>
      <c r="AK57" s="393"/>
      <c r="AL57" s="393">
        <v>1</v>
      </c>
      <c r="AM57" s="393">
        <v>12</v>
      </c>
      <c r="AN57" s="393">
        <v>13</v>
      </c>
      <c r="AO57" s="394">
        <v>2</v>
      </c>
    </row>
    <row r="58" spans="1:41" s="212" customFormat="1" ht="23.1" customHeight="1" x14ac:dyDescent="0.25">
      <c r="A58" s="1361" t="s">
        <v>474</v>
      </c>
      <c r="B58" s="1371"/>
      <c r="C58" s="1362"/>
      <c r="D58" s="329">
        <f>SUM(D56:D57)</f>
        <v>2</v>
      </c>
      <c r="E58" s="329">
        <f t="shared" ref="E58:AO58" si="7">SUM(E56:E57)</f>
        <v>16</v>
      </c>
      <c r="F58" s="329">
        <f t="shared" si="7"/>
        <v>15</v>
      </c>
      <c r="G58" s="329">
        <f t="shared" si="7"/>
        <v>127</v>
      </c>
      <c r="H58" s="329">
        <f t="shared" si="7"/>
        <v>111</v>
      </c>
      <c r="I58" s="329">
        <f t="shared" si="7"/>
        <v>238</v>
      </c>
      <c r="J58" s="329"/>
      <c r="K58" s="329"/>
      <c r="L58" s="329"/>
      <c r="M58" s="329"/>
      <c r="N58" s="329">
        <f t="shared" si="7"/>
        <v>3</v>
      </c>
      <c r="O58" s="329">
        <f t="shared" si="7"/>
        <v>45</v>
      </c>
      <c r="P58" s="329">
        <f t="shared" si="7"/>
        <v>30</v>
      </c>
      <c r="Q58" s="329">
        <f t="shared" si="7"/>
        <v>75</v>
      </c>
      <c r="R58" s="329">
        <f t="shared" si="7"/>
        <v>3</v>
      </c>
      <c r="S58" s="329">
        <f t="shared" si="7"/>
        <v>34</v>
      </c>
      <c r="T58" s="329">
        <f t="shared" si="7"/>
        <v>23</v>
      </c>
      <c r="U58" s="329">
        <f t="shared" si="7"/>
        <v>57</v>
      </c>
      <c r="V58" s="329">
        <f t="shared" si="7"/>
        <v>5</v>
      </c>
      <c r="W58" s="329">
        <f t="shared" si="7"/>
        <v>24</v>
      </c>
      <c r="X58" s="329">
        <f t="shared" si="7"/>
        <v>28</v>
      </c>
      <c r="Y58" s="329">
        <f t="shared" si="7"/>
        <v>52</v>
      </c>
      <c r="Z58" s="329">
        <f t="shared" si="7"/>
        <v>4</v>
      </c>
      <c r="AA58" s="329">
        <f t="shared" si="7"/>
        <v>24</v>
      </c>
      <c r="AB58" s="329">
        <f t="shared" si="7"/>
        <v>30</v>
      </c>
      <c r="AC58" s="329">
        <f t="shared" si="7"/>
        <v>54</v>
      </c>
      <c r="AD58" s="329">
        <f t="shared" si="7"/>
        <v>36</v>
      </c>
      <c r="AE58" s="329">
        <f t="shared" si="7"/>
        <v>25</v>
      </c>
      <c r="AF58" s="329">
        <f t="shared" si="7"/>
        <v>61</v>
      </c>
      <c r="AG58" s="329">
        <f t="shared" si="7"/>
        <v>22</v>
      </c>
      <c r="AH58" s="329">
        <f t="shared" si="7"/>
        <v>29</v>
      </c>
      <c r="AI58" s="329">
        <f t="shared" si="7"/>
        <v>51</v>
      </c>
      <c r="AJ58" s="329"/>
      <c r="AK58" s="329"/>
      <c r="AL58" s="329">
        <f t="shared" si="7"/>
        <v>1</v>
      </c>
      <c r="AM58" s="329">
        <f t="shared" si="7"/>
        <v>13</v>
      </c>
      <c r="AN58" s="329">
        <f t="shared" si="7"/>
        <v>14</v>
      </c>
      <c r="AO58" s="876">
        <f t="shared" si="7"/>
        <v>3</v>
      </c>
    </row>
    <row r="59" spans="1:41" ht="23.1" customHeight="1" x14ac:dyDescent="0.25">
      <c r="A59" s="395" t="s">
        <v>23</v>
      </c>
      <c r="B59" s="396" t="s">
        <v>28</v>
      </c>
      <c r="C59" s="396">
        <v>974959</v>
      </c>
      <c r="D59" s="396">
        <v>1</v>
      </c>
      <c r="E59" s="396">
        <v>12</v>
      </c>
      <c r="F59" s="396">
        <v>26</v>
      </c>
      <c r="G59" s="396">
        <v>97</v>
      </c>
      <c r="H59" s="396">
        <v>153</v>
      </c>
      <c r="I59" s="396">
        <v>250</v>
      </c>
      <c r="J59" s="397"/>
      <c r="K59" s="396"/>
      <c r="L59" s="396"/>
      <c r="M59" s="396"/>
      <c r="N59" s="396">
        <v>7</v>
      </c>
      <c r="O59" s="396">
        <v>43</v>
      </c>
      <c r="P59" s="396">
        <v>40</v>
      </c>
      <c r="Q59" s="396">
        <v>83</v>
      </c>
      <c r="R59" s="396">
        <v>7</v>
      </c>
      <c r="S59" s="396">
        <v>24</v>
      </c>
      <c r="T59" s="396">
        <v>36</v>
      </c>
      <c r="U59" s="396">
        <v>60</v>
      </c>
      <c r="V59" s="396">
        <v>6</v>
      </c>
      <c r="W59" s="396">
        <v>22</v>
      </c>
      <c r="X59" s="396">
        <v>42</v>
      </c>
      <c r="Y59" s="396">
        <v>64</v>
      </c>
      <c r="Z59" s="396">
        <v>6</v>
      </c>
      <c r="AA59" s="396">
        <v>8</v>
      </c>
      <c r="AB59" s="396">
        <v>35</v>
      </c>
      <c r="AC59" s="396">
        <v>43</v>
      </c>
      <c r="AD59" s="398">
        <v>36</v>
      </c>
      <c r="AE59" s="398">
        <v>35</v>
      </c>
      <c r="AF59" s="398">
        <v>71</v>
      </c>
      <c r="AG59" s="398">
        <v>11</v>
      </c>
      <c r="AH59" s="398">
        <v>32</v>
      </c>
      <c r="AI59" s="398">
        <v>43</v>
      </c>
      <c r="AJ59" s="398"/>
      <c r="AK59" s="398"/>
      <c r="AL59" s="398">
        <v>2</v>
      </c>
      <c r="AM59" s="398">
        <v>15</v>
      </c>
      <c r="AN59" s="398">
        <v>17</v>
      </c>
      <c r="AO59" s="399"/>
    </row>
    <row r="60" spans="1:41" ht="23.1" customHeight="1" x14ac:dyDescent="0.25">
      <c r="A60" s="395" t="s">
        <v>23</v>
      </c>
      <c r="B60" s="396" t="s">
        <v>27</v>
      </c>
      <c r="C60" s="396">
        <v>762802</v>
      </c>
      <c r="D60" s="396">
        <v>1</v>
      </c>
      <c r="E60" s="396">
        <v>9</v>
      </c>
      <c r="F60" s="396">
        <v>22</v>
      </c>
      <c r="G60" s="396">
        <v>58</v>
      </c>
      <c r="H60" s="396">
        <v>61</v>
      </c>
      <c r="I60" s="396">
        <v>119</v>
      </c>
      <c r="J60" s="397"/>
      <c r="K60" s="396"/>
      <c r="L60" s="396"/>
      <c r="M60" s="396"/>
      <c r="N60" s="396">
        <v>9</v>
      </c>
      <c r="O60" s="396">
        <v>14</v>
      </c>
      <c r="P60" s="396">
        <v>22</v>
      </c>
      <c r="Q60" s="396">
        <v>36</v>
      </c>
      <c r="R60" s="396">
        <v>4</v>
      </c>
      <c r="S60" s="396">
        <v>15</v>
      </c>
      <c r="T60" s="396">
        <v>13</v>
      </c>
      <c r="U60" s="396">
        <v>28</v>
      </c>
      <c r="V60" s="396">
        <v>5</v>
      </c>
      <c r="W60" s="396">
        <v>15</v>
      </c>
      <c r="X60" s="396">
        <v>16</v>
      </c>
      <c r="Y60" s="396">
        <v>31</v>
      </c>
      <c r="Z60" s="396">
        <v>4</v>
      </c>
      <c r="AA60" s="396">
        <v>14</v>
      </c>
      <c r="AB60" s="396">
        <v>10</v>
      </c>
      <c r="AC60" s="396">
        <v>24</v>
      </c>
      <c r="AD60" s="398">
        <v>13</v>
      </c>
      <c r="AE60" s="398">
        <v>22</v>
      </c>
      <c r="AF60" s="398">
        <v>35</v>
      </c>
      <c r="AG60" s="398">
        <v>13</v>
      </c>
      <c r="AH60" s="398">
        <v>27</v>
      </c>
      <c r="AI60" s="398">
        <v>40</v>
      </c>
      <c r="AJ60" s="398">
        <v>1</v>
      </c>
      <c r="AK60" s="398"/>
      <c r="AL60" s="398">
        <v>1</v>
      </c>
      <c r="AM60" s="398">
        <v>7</v>
      </c>
      <c r="AN60" s="398">
        <v>9</v>
      </c>
      <c r="AO60" s="399">
        <v>1</v>
      </c>
    </row>
    <row r="61" spans="1:41" ht="23.1" customHeight="1" x14ac:dyDescent="0.25">
      <c r="A61" s="395" t="s">
        <v>23</v>
      </c>
      <c r="B61" s="396" t="s">
        <v>24</v>
      </c>
      <c r="C61" s="396">
        <v>373330</v>
      </c>
      <c r="D61" s="396">
        <v>1</v>
      </c>
      <c r="E61" s="396">
        <v>21</v>
      </c>
      <c r="F61" s="396">
        <v>18</v>
      </c>
      <c r="G61" s="396">
        <v>96</v>
      </c>
      <c r="H61" s="396">
        <v>117</v>
      </c>
      <c r="I61" s="396">
        <v>213</v>
      </c>
      <c r="J61" s="397"/>
      <c r="K61" s="396"/>
      <c r="L61" s="396"/>
      <c r="M61" s="396"/>
      <c r="N61" s="396">
        <v>6</v>
      </c>
      <c r="O61" s="396">
        <v>43</v>
      </c>
      <c r="P61" s="396">
        <v>45</v>
      </c>
      <c r="Q61" s="396">
        <v>88</v>
      </c>
      <c r="R61" s="396">
        <v>4</v>
      </c>
      <c r="S61" s="396">
        <v>11</v>
      </c>
      <c r="T61" s="396">
        <v>24</v>
      </c>
      <c r="U61" s="396">
        <v>35</v>
      </c>
      <c r="V61" s="396">
        <v>4</v>
      </c>
      <c r="W61" s="396">
        <v>20</v>
      </c>
      <c r="X61" s="396">
        <v>29</v>
      </c>
      <c r="Y61" s="396">
        <v>49</v>
      </c>
      <c r="Z61" s="396">
        <v>4</v>
      </c>
      <c r="AA61" s="396">
        <v>22</v>
      </c>
      <c r="AB61" s="396">
        <v>19</v>
      </c>
      <c r="AC61" s="396">
        <v>41</v>
      </c>
      <c r="AD61" s="398">
        <v>33</v>
      </c>
      <c r="AE61" s="398">
        <v>37</v>
      </c>
      <c r="AF61" s="398">
        <v>70</v>
      </c>
      <c r="AG61" s="398">
        <v>14</v>
      </c>
      <c r="AH61" s="398">
        <v>23</v>
      </c>
      <c r="AI61" s="398">
        <v>37</v>
      </c>
      <c r="AJ61" s="398"/>
      <c r="AK61" s="398"/>
      <c r="AL61" s="398"/>
      <c r="AM61" s="398">
        <v>15</v>
      </c>
      <c r="AN61" s="398">
        <v>15</v>
      </c>
      <c r="AO61" s="399">
        <v>1</v>
      </c>
    </row>
    <row r="62" spans="1:41" ht="23.1" customHeight="1" x14ac:dyDescent="0.25">
      <c r="A62" s="395" t="s">
        <v>23</v>
      </c>
      <c r="B62" s="396" t="s">
        <v>26</v>
      </c>
      <c r="C62" s="396">
        <v>761555</v>
      </c>
      <c r="D62" s="396">
        <v>1</v>
      </c>
      <c r="E62" s="396">
        <v>8</v>
      </c>
      <c r="F62" s="396">
        <v>4</v>
      </c>
      <c r="G62" s="396">
        <v>76</v>
      </c>
      <c r="H62" s="396">
        <v>0</v>
      </c>
      <c r="I62" s="396">
        <v>76</v>
      </c>
      <c r="J62" s="397"/>
      <c r="K62" s="396"/>
      <c r="L62" s="396"/>
      <c r="M62" s="396"/>
      <c r="N62" s="396">
        <v>2</v>
      </c>
      <c r="O62" s="396">
        <v>47</v>
      </c>
      <c r="P62" s="396">
        <v>0</v>
      </c>
      <c r="Q62" s="396">
        <v>47</v>
      </c>
      <c r="R62" s="396">
        <v>2</v>
      </c>
      <c r="S62" s="396">
        <v>29</v>
      </c>
      <c r="T62" s="396"/>
      <c r="U62" s="396">
        <v>29</v>
      </c>
      <c r="V62" s="396"/>
      <c r="W62" s="396"/>
      <c r="X62" s="396"/>
      <c r="Y62" s="396"/>
      <c r="Z62" s="396"/>
      <c r="AA62" s="396"/>
      <c r="AB62" s="396"/>
      <c r="AC62" s="396"/>
      <c r="AD62" s="398">
        <v>34</v>
      </c>
      <c r="AE62" s="398"/>
      <c r="AF62" s="398">
        <v>34</v>
      </c>
      <c r="AG62" s="398"/>
      <c r="AH62" s="398"/>
      <c r="AI62" s="398"/>
      <c r="AJ62" s="398"/>
      <c r="AK62" s="398"/>
      <c r="AL62" s="398"/>
      <c r="AM62" s="398">
        <v>2</v>
      </c>
      <c r="AN62" s="398">
        <v>2</v>
      </c>
      <c r="AO62" s="399"/>
    </row>
    <row r="63" spans="1:41" s="212" customFormat="1" ht="23.1" customHeight="1" x14ac:dyDescent="0.25">
      <c r="A63" s="1361" t="s">
        <v>475</v>
      </c>
      <c r="B63" s="1371"/>
      <c r="C63" s="1362"/>
      <c r="D63" s="329">
        <f>SUM(D59:D62)</f>
        <v>4</v>
      </c>
      <c r="E63" s="329">
        <f t="shared" ref="E63:AO63" si="8">SUM(E59:E62)</f>
        <v>50</v>
      </c>
      <c r="F63" s="329">
        <f t="shared" si="8"/>
        <v>70</v>
      </c>
      <c r="G63" s="329">
        <f t="shared" si="8"/>
        <v>327</v>
      </c>
      <c r="H63" s="329">
        <f t="shared" si="8"/>
        <v>331</v>
      </c>
      <c r="I63" s="329">
        <f t="shared" si="8"/>
        <v>658</v>
      </c>
      <c r="J63" s="329"/>
      <c r="K63" s="329"/>
      <c r="L63" s="329"/>
      <c r="M63" s="329"/>
      <c r="N63" s="329">
        <f t="shared" si="8"/>
        <v>24</v>
      </c>
      <c r="O63" s="329">
        <f t="shared" si="8"/>
        <v>147</v>
      </c>
      <c r="P63" s="329">
        <f t="shared" si="8"/>
        <v>107</v>
      </c>
      <c r="Q63" s="329">
        <f t="shared" si="8"/>
        <v>254</v>
      </c>
      <c r="R63" s="329">
        <f t="shared" si="8"/>
        <v>17</v>
      </c>
      <c r="S63" s="329">
        <f t="shared" si="8"/>
        <v>79</v>
      </c>
      <c r="T63" s="329">
        <f t="shared" si="8"/>
        <v>73</v>
      </c>
      <c r="U63" s="329">
        <f t="shared" si="8"/>
        <v>152</v>
      </c>
      <c r="V63" s="329">
        <f t="shared" si="8"/>
        <v>15</v>
      </c>
      <c r="W63" s="329">
        <f t="shared" si="8"/>
        <v>57</v>
      </c>
      <c r="X63" s="329">
        <f t="shared" si="8"/>
        <v>87</v>
      </c>
      <c r="Y63" s="329">
        <f t="shared" si="8"/>
        <v>144</v>
      </c>
      <c r="Z63" s="329">
        <f t="shared" si="8"/>
        <v>14</v>
      </c>
      <c r="AA63" s="329">
        <f t="shared" si="8"/>
        <v>44</v>
      </c>
      <c r="AB63" s="329">
        <f t="shared" si="8"/>
        <v>64</v>
      </c>
      <c r="AC63" s="329">
        <f t="shared" si="8"/>
        <v>108</v>
      </c>
      <c r="AD63" s="329">
        <f t="shared" si="8"/>
        <v>116</v>
      </c>
      <c r="AE63" s="329">
        <f t="shared" si="8"/>
        <v>94</v>
      </c>
      <c r="AF63" s="329">
        <f t="shared" si="8"/>
        <v>210</v>
      </c>
      <c r="AG63" s="329">
        <f t="shared" si="8"/>
        <v>38</v>
      </c>
      <c r="AH63" s="329">
        <f t="shared" si="8"/>
        <v>82</v>
      </c>
      <c r="AI63" s="329">
        <f t="shared" si="8"/>
        <v>120</v>
      </c>
      <c r="AJ63" s="329">
        <f t="shared" si="8"/>
        <v>1</v>
      </c>
      <c r="AK63" s="329"/>
      <c r="AL63" s="329">
        <f t="shared" si="8"/>
        <v>3</v>
      </c>
      <c r="AM63" s="329">
        <f t="shared" si="8"/>
        <v>39</v>
      </c>
      <c r="AN63" s="329">
        <f t="shared" si="8"/>
        <v>43</v>
      </c>
      <c r="AO63" s="876">
        <f t="shared" si="8"/>
        <v>2</v>
      </c>
    </row>
    <row r="64" spans="1:41" ht="23.1" customHeight="1" x14ac:dyDescent="0.25">
      <c r="A64" s="400" t="s">
        <v>80</v>
      </c>
      <c r="B64" s="401" t="s">
        <v>87</v>
      </c>
      <c r="C64" s="401">
        <v>751123</v>
      </c>
      <c r="D64" s="401">
        <v>1</v>
      </c>
      <c r="E64" s="401">
        <v>8</v>
      </c>
      <c r="F64" s="401">
        <v>6</v>
      </c>
      <c r="G64" s="401">
        <v>55</v>
      </c>
      <c r="H64" s="401">
        <v>53</v>
      </c>
      <c r="I64" s="401">
        <v>108</v>
      </c>
      <c r="J64" s="402"/>
      <c r="K64" s="401"/>
      <c r="L64" s="401"/>
      <c r="M64" s="401"/>
      <c r="N64" s="401">
        <v>2</v>
      </c>
      <c r="O64" s="401">
        <v>21</v>
      </c>
      <c r="P64" s="401">
        <v>12</v>
      </c>
      <c r="Q64" s="401">
        <v>33</v>
      </c>
      <c r="R64" s="401">
        <v>1</v>
      </c>
      <c r="S64" s="401">
        <v>12</v>
      </c>
      <c r="T64" s="401">
        <v>12</v>
      </c>
      <c r="U64" s="401">
        <v>24</v>
      </c>
      <c r="V64" s="401">
        <v>1</v>
      </c>
      <c r="W64" s="401">
        <v>5</v>
      </c>
      <c r="X64" s="401">
        <v>11</v>
      </c>
      <c r="Y64" s="401">
        <v>16</v>
      </c>
      <c r="Z64" s="401">
        <v>2</v>
      </c>
      <c r="AA64" s="401">
        <v>17</v>
      </c>
      <c r="AB64" s="401">
        <v>18</v>
      </c>
      <c r="AC64" s="401">
        <v>35</v>
      </c>
      <c r="AD64" s="403">
        <v>16</v>
      </c>
      <c r="AE64" s="403">
        <v>12</v>
      </c>
      <c r="AF64" s="403">
        <v>28</v>
      </c>
      <c r="AG64" s="403">
        <v>12</v>
      </c>
      <c r="AH64" s="403">
        <v>11</v>
      </c>
      <c r="AI64" s="403">
        <v>23</v>
      </c>
      <c r="AJ64" s="403">
        <v>1</v>
      </c>
      <c r="AK64" s="403"/>
      <c r="AL64" s="403">
        <v>1</v>
      </c>
      <c r="AM64" s="403">
        <v>14</v>
      </c>
      <c r="AN64" s="403">
        <v>16</v>
      </c>
      <c r="AO64" s="404">
        <v>1</v>
      </c>
    </row>
    <row r="65" spans="1:41" ht="23.1" customHeight="1" x14ac:dyDescent="0.25">
      <c r="A65" s="400" t="s">
        <v>80</v>
      </c>
      <c r="B65" s="401" t="s">
        <v>81</v>
      </c>
      <c r="C65" s="401">
        <v>759931</v>
      </c>
      <c r="D65" s="401">
        <v>1</v>
      </c>
      <c r="E65" s="401"/>
      <c r="F65" s="401">
        <v>3</v>
      </c>
      <c r="G65" s="401">
        <v>29</v>
      </c>
      <c r="H65" s="401">
        <v>19</v>
      </c>
      <c r="I65" s="401">
        <v>48</v>
      </c>
      <c r="J65" s="402"/>
      <c r="K65" s="401"/>
      <c r="L65" s="401"/>
      <c r="M65" s="401"/>
      <c r="N65" s="401">
        <v>1</v>
      </c>
      <c r="O65" s="401">
        <v>10</v>
      </c>
      <c r="P65" s="401">
        <v>1</v>
      </c>
      <c r="Q65" s="401">
        <v>11</v>
      </c>
      <c r="R65" s="401">
        <v>1</v>
      </c>
      <c r="S65" s="401">
        <v>13</v>
      </c>
      <c r="T65" s="401">
        <v>8</v>
      </c>
      <c r="U65" s="401">
        <v>21</v>
      </c>
      <c r="V65" s="401">
        <v>1</v>
      </c>
      <c r="W65" s="401">
        <v>6</v>
      </c>
      <c r="X65" s="401">
        <v>10</v>
      </c>
      <c r="Y65" s="401">
        <v>16</v>
      </c>
      <c r="Z65" s="401"/>
      <c r="AA65" s="401"/>
      <c r="AB65" s="401"/>
      <c r="AC65" s="401"/>
      <c r="AD65" s="403">
        <v>6</v>
      </c>
      <c r="AE65" s="403">
        <v>1</v>
      </c>
      <c r="AF65" s="403">
        <v>7</v>
      </c>
      <c r="AG65" s="403"/>
      <c r="AH65" s="403"/>
      <c r="AI65" s="403"/>
      <c r="AJ65" s="403">
        <v>1</v>
      </c>
      <c r="AK65" s="403"/>
      <c r="AL65" s="403">
        <v>1</v>
      </c>
      <c r="AM65" s="403">
        <v>3</v>
      </c>
      <c r="AN65" s="403">
        <v>5</v>
      </c>
      <c r="AO65" s="404"/>
    </row>
    <row r="66" spans="1:41" ht="23.1" customHeight="1" x14ac:dyDescent="0.25">
      <c r="A66" s="400" t="s">
        <v>80</v>
      </c>
      <c r="B66" s="401" t="s">
        <v>84</v>
      </c>
      <c r="C66" s="401">
        <v>325133</v>
      </c>
      <c r="D66" s="401">
        <v>1</v>
      </c>
      <c r="E66" s="401">
        <v>8</v>
      </c>
      <c r="F66" s="401">
        <v>15</v>
      </c>
      <c r="G66" s="401">
        <v>85</v>
      </c>
      <c r="H66" s="401">
        <v>82</v>
      </c>
      <c r="I66" s="401">
        <v>167</v>
      </c>
      <c r="J66" s="402"/>
      <c r="K66" s="401"/>
      <c r="L66" s="401"/>
      <c r="M66" s="401"/>
      <c r="N66" s="401">
        <v>4</v>
      </c>
      <c r="O66" s="401">
        <v>41</v>
      </c>
      <c r="P66" s="401">
        <v>24</v>
      </c>
      <c r="Q66" s="401">
        <v>65</v>
      </c>
      <c r="R66" s="401">
        <v>3</v>
      </c>
      <c r="S66" s="401">
        <v>21</v>
      </c>
      <c r="T66" s="401">
        <v>18</v>
      </c>
      <c r="U66" s="401">
        <v>39</v>
      </c>
      <c r="V66" s="401">
        <v>4</v>
      </c>
      <c r="W66" s="401">
        <v>14</v>
      </c>
      <c r="X66" s="401">
        <v>21</v>
      </c>
      <c r="Y66" s="401">
        <v>35</v>
      </c>
      <c r="Z66" s="401">
        <v>4</v>
      </c>
      <c r="AA66" s="401">
        <v>9</v>
      </c>
      <c r="AB66" s="401">
        <v>19</v>
      </c>
      <c r="AC66" s="401">
        <v>28</v>
      </c>
      <c r="AD66" s="403">
        <v>32</v>
      </c>
      <c r="AE66" s="403">
        <v>21</v>
      </c>
      <c r="AF66" s="403">
        <v>53</v>
      </c>
      <c r="AG66" s="403">
        <v>14</v>
      </c>
      <c r="AH66" s="403">
        <v>19</v>
      </c>
      <c r="AI66" s="403">
        <v>33</v>
      </c>
      <c r="AJ66" s="403">
        <v>1</v>
      </c>
      <c r="AK66" s="403"/>
      <c r="AL66" s="403">
        <v>1</v>
      </c>
      <c r="AM66" s="403">
        <v>16</v>
      </c>
      <c r="AN66" s="403">
        <v>18</v>
      </c>
      <c r="AO66" s="404">
        <v>1</v>
      </c>
    </row>
    <row r="67" spans="1:41" ht="23.1" customHeight="1" x14ac:dyDescent="0.25">
      <c r="A67" s="400" t="s">
        <v>80</v>
      </c>
      <c r="B67" s="401" t="s">
        <v>86</v>
      </c>
      <c r="C67" s="401">
        <v>954671</v>
      </c>
      <c r="D67" s="401">
        <v>1</v>
      </c>
      <c r="E67" s="401">
        <v>8</v>
      </c>
      <c r="F67" s="401">
        <v>7</v>
      </c>
      <c r="G67" s="401">
        <v>44</v>
      </c>
      <c r="H67" s="401">
        <v>43</v>
      </c>
      <c r="I67" s="401">
        <v>87</v>
      </c>
      <c r="J67" s="402"/>
      <c r="K67" s="401"/>
      <c r="L67" s="401"/>
      <c r="M67" s="401"/>
      <c r="N67" s="401">
        <v>2</v>
      </c>
      <c r="O67" s="401">
        <v>12</v>
      </c>
      <c r="P67" s="401">
        <v>12</v>
      </c>
      <c r="Q67" s="401">
        <v>24</v>
      </c>
      <c r="R67" s="401">
        <v>2</v>
      </c>
      <c r="S67" s="401">
        <v>12</v>
      </c>
      <c r="T67" s="401">
        <v>12</v>
      </c>
      <c r="U67" s="401">
        <v>24</v>
      </c>
      <c r="V67" s="401">
        <v>2</v>
      </c>
      <c r="W67" s="401">
        <v>14</v>
      </c>
      <c r="X67" s="401">
        <v>14</v>
      </c>
      <c r="Y67" s="401">
        <v>28</v>
      </c>
      <c r="Z67" s="401">
        <v>1</v>
      </c>
      <c r="AA67" s="401">
        <v>6</v>
      </c>
      <c r="AB67" s="401">
        <v>5</v>
      </c>
      <c r="AC67" s="401">
        <v>11</v>
      </c>
      <c r="AD67" s="403">
        <v>12</v>
      </c>
      <c r="AE67" s="403">
        <v>11</v>
      </c>
      <c r="AF67" s="403">
        <v>23</v>
      </c>
      <c r="AG67" s="403">
        <v>10</v>
      </c>
      <c r="AH67" s="403">
        <v>12</v>
      </c>
      <c r="AI67" s="403">
        <v>22</v>
      </c>
      <c r="AJ67" s="403">
        <v>1</v>
      </c>
      <c r="AK67" s="403"/>
      <c r="AL67" s="403">
        <v>1</v>
      </c>
      <c r="AM67" s="403">
        <v>7</v>
      </c>
      <c r="AN67" s="403">
        <v>9</v>
      </c>
      <c r="AO67" s="404"/>
    </row>
    <row r="68" spans="1:41" ht="23.1" customHeight="1" x14ac:dyDescent="0.25">
      <c r="A68" s="400" t="s">
        <v>80</v>
      </c>
      <c r="B68" s="401" t="s">
        <v>85</v>
      </c>
      <c r="C68" s="401">
        <v>868945</v>
      </c>
      <c r="D68" s="401">
        <v>1</v>
      </c>
      <c r="E68" s="401">
        <v>9</v>
      </c>
      <c r="F68" s="401">
        <v>6</v>
      </c>
      <c r="G68" s="401">
        <v>36</v>
      </c>
      <c r="H68" s="401">
        <v>36</v>
      </c>
      <c r="I68" s="401">
        <v>72</v>
      </c>
      <c r="J68" s="402"/>
      <c r="K68" s="401"/>
      <c r="L68" s="401"/>
      <c r="M68" s="401"/>
      <c r="N68" s="401">
        <v>1</v>
      </c>
      <c r="O68" s="401">
        <v>16</v>
      </c>
      <c r="P68" s="401">
        <v>12</v>
      </c>
      <c r="Q68" s="401">
        <v>28</v>
      </c>
      <c r="R68" s="401">
        <v>2</v>
      </c>
      <c r="S68" s="401">
        <v>4</v>
      </c>
      <c r="T68" s="401">
        <v>7</v>
      </c>
      <c r="U68" s="401">
        <v>11</v>
      </c>
      <c r="V68" s="401">
        <v>2</v>
      </c>
      <c r="W68" s="401">
        <v>10</v>
      </c>
      <c r="X68" s="401">
        <v>8</v>
      </c>
      <c r="Y68" s="401">
        <v>18</v>
      </c>
      <c r="Z68" s="401">
        <v>1</v>
      </c>
      <c r="AA68" s="401">
        <v>6</v>
      </c>
      <c r="AB68" s="401">
        <v>9</v>
      </c>
      <c r="AC68" s="401">
        <v>15</v>
      </c>
      <c r="AD68" s="403">
        <v>12</v>
      </c>
      <c r="AE68" s="403">
        <v>12</v>
      </c>
      <c r="AF68" s="403">
        <v>24</v>
      </c>
      <c r="AG68" s="403">
        <v>11</v>
      </c>
      <c r="AH68" s="403">
        <v>3</v>
      </c>
      <c r="AI68" s="403">
        <v>14</v>
      </c>
      <c r="AJ68" s="403"/>
      <c r="AK68" s="403"/>
      <c r="AL68" s="403">
        <v>1</v>
      </c>
      <c r="AM68" s="403">
        <v>10</v>
      </c>
      <c r="AN68" s="403">
        <v>11</v>
      </c>
      <c r="AO68" s="404"/>
    </row>
    <row r="69" spans="1:41" s="212" customFormat="1" ht="23.1" customHeight="1" x14ac:dyDescent="0.25">
      <c r="A69" s="1361" t="s">
        <v>476</v>
      </c>
      <c r="B69" s="1371"/>
      <c r="C69" s="1362"/>
      <c r="D69" s="329">
        <f>SUM(D64:D68)</f>
        <v>5</v>
      </c>
      <c r="E69" s="329">
        <f t="shared" ref="E69:AO69" si="9">SUM(E64:E68)</f>
        <v>33</v>
      </c>
      <c r="F69" s="329">
        <f t="shared" si="9"/>
        <v>37</v>
      </c>
      <c r="G69" s="329">
        <f t="shared" si="9"/>
        <v>249</v>
      </c>
      <c r="H69" s="329">
        <f t="shared" si="9"/>
        <v>233</v>
      </c>
      <c r="I69" s="329">
        <f t="shared" si="9"/>
        <v>482</v>
      </c>
      <c r="J69" s="329"/>
      <c r="K69" s="329"/>
      <c r="L69" s="329"/>
      <c r="M69" s="329"/>
      <c r="N69" s="329">
        <f t="shared" si="9"/>
        <v>10</v>
      </c>
      <c r="O69" s="329">
        <f t="shared" si="9"/>
        <v>100</v>
      </c>
      <c r="P69" s="329">
        <f t="shared" si="9"/>
        <v>61</v>
      </c>
      <c r="Q69" s="329">
        <f t="shared" si="9"/>
        <v>161</v>
      </c>
      <c r="R69" s="329">
        <f t="shared" si="9"/>
        <v>9</v>
      </c>
      <c r="S69" s="329">
        <f t="shared" si="9"/>
        <v>62</v>
      </c>
      <c r="T69" s="329">
        <f t="shared" si="9"/>
        <v>57</v>
      </c>
      <c r="U69" s="329">
        <f t="shared" si="9"/>
        <v>119</v>
      </c>
      <c r="V69" s="329">
        <f t="shared" si="9"/>
        <v>10</v>
      </c>
      <c r="W69" s="329">
        <f t="shared" si="9"/>
        <v>49</v>
      </c>
      <c r="X69" s="329">
        <f t="shared" si="9"/>
        <v>64</v>
      </c>
      <c r="Y69" s="329">
        <f t="shared" si="9"/>
        <v>113</v>
      </c>
      <c r="Z69" s="329">
        <f t="shared" si="9"/>
        <v>8</v>
      </c>
      <c r="AA69" s="329">
        <f t="shared" si="9"/>
        <v>38</v>
      </c>
      <c r="AB69" s="329">
        <f t="shared" si="9"/>
        <v>51</v>
      </c>
      <c r="AC69" s="329">
        <f t="shared" si="9"/>
        <v>89</v>
      </c>
      <c r="AD69" s="329">
        <f t="shared" si="9"/>
        <v>78</v>
      </c>
      <c r="AE69" s="329">
        <f t="shared" si="9"/>
        <v>57</v>
      </c>
      <c r="AF69" s="329">
        <f t="shared" si="9"/>
        <v>135</v>
      </c>
      <c r="AG69" s="329">
        <f t="shared" si="9"/>
        <v>47</v>
      </c>
      <c r="AH69" s="329">
        <f t="shared" si="9"/>
        <v>45</v>
      </c>
      <c r="AI69" s="329">
        <f t="shared" si="9"/>
        <v>92</v>
      </c>
      <c r="AJ69" s="329">
        <f t="shared" si="9"/>
        <v>4</v>
      </c>
      <c r="AK69" s="329"/>
      <c r="AL69" s="329">
        <f t="shared" si="9"/>
        <v>5</v>
      </c>
      <c r="AM69" s="329">
        <f t="shared" si="9"/>
        <v>50</v>
      </c>
      <c r="AN69" s="329">
        <f t="shared" si="9"/>
        <v>59</v>
      </c>
      <c r="AO69" s="876">
        <f t="shared" si="9"/>
        <v>2</v>
      </c>
    </row>
    <row r="70" spans="1:41" ht="23.1" customHeight="1" x14ac:dyDescent="0.25">
      <c r="A70" s="405" t="s">
        <v>113</v>
      </c>
      <c r="B70" s="406" t="s">
        <v>114</v>
      </c>
      <c r="C70" s="406">
        <v>761724</v>
      </c>
      <c r="D70" s="406">
        <v>1</v>
      </c>
      <c r="E70" s="406">
        <v>16</v>
      </c>
      <c r="F70" s="406">
        <v>12</v>
      </c>
      <c r="G70" s="406">
        <f>SUM(O70,S70)</f>
        <v>31</v>
      </c>
      <c r="H70" s="406">
        <f>SUM(P70,T70)</f>
        <v>44</v>
      </c>
      <c r="I70" s="406">
        <f>SUM(G70:H70)</f>
        <v>75</v>
      </c>
      <c r="J70" s="407"/>
      <c r="K70" s="406"/>
      <c r="L70" s="406"/>
      <c r="M70" s="406"/>
      <c r="N70" s="406">
        <v>2</v>
      </c>
      <c r="O70" s="406">
        <v>15</v>
      </c>
      <c r="P70" s="406">
        <v>26</v>
      </c>
      <c r="Q70" s="406">
        <v>41</v>
      </c>
      <c r="R70" s="406">
        <v>2</v>
      </c>
      <c r="S70" s="406">
        <v>16</v>
      </c>
      <c r="T70" s="406">
        <v>18</v>
      </c>
      <c r="U70" s="406">
        <v>34</v>
      </c>
      <c r="V70" s="406"/>
      <c r="W70" s="406"/>
      <c r="X70" s="406"/>
      <c r="Y70" s="406"/>
      <c r="Z70" s="406"/>
      <c r="AA70" s="406"/>
      <c r="AB70" s="406"/>
      <c r="AC70" s="406"/>
      <c r="AD70" s="408">
        <v>12</v>
      </c>
      <c r="AE70" s="408">
        <v>24</v>
      </c>
      <c r="AF70" s="408">
        <v>36</v>
      </c>
      <c r="AG70" s="408">
        <v>23</v>
      </c>
      <c r="AH70" s="408">
        <v>21</v>
      </c>
      <c r="AI70" s="408">
        <v>44</v>
      </c>
      <c r="AJ70" s="408">
        <v>1</v>
      </c>
      <c r="AK70" s="408"/>
      <c r="AL70" s="408"/>
      <c r="AM70" s="408">
        <v>7</v>
      </c>
      <c r="AN70" s="408">
        <v>8</v>
      </c>
      <c r="AO70" s="409"/>
    </row>
    <row r="71" spans="1:41" ht="23.1" customHeight="1" x14ac:dyDescent="0.25">
      <c r="A71" s="405" t="s">
        <v>113</v>
      </c>
      <c r="B71" s="406" t="s">
        <v>116</v>
      </c>
      <c r="C71" s="406">
        <v>324534</v>
      </c>
      <c r="D71" s="406">
        <v>1</v>
      </c>
      <c r="E71" s="406">
        <v>13</v>
      </c>
      <c r="F71" s="406">
        <v>8</v>
      </c>
      <c r="G71" s="406">
        <v>75</v>
      </c>
      <c r="H71" s="406">
        <v>87</v>
      </c>
      <c r="I71" s="406">
        <v>162</v>
      </c>
      <c r="J71" s="407"/>
      <c r="K71" s="406"/>
      <c r="L71" s="406"/>
      <c r="M71" s="406"/>
      <c r="N71" s="406">
        <v>2</v>
      </c>
      <c r="O71" s="406">
        <v>19</v>
      </c>
      <c r="P71" s="406">
        <v>32</v>
      </c>
      <c r="Q71" s="406">
        <v>51</v>
      </c>
      <c r="R71" s="406">
        <v>2</v>
      </c>
      <c r="S71" s="406">
        <v>11</v>
      </c>
      <c r="T71" s="406">
        <v>20</v>
      </c>
      <c r="U71" s="406">
        <v>31</v>
      </c>
      <c r="V71" s="406">
        <v>2</v>
      </c>
      <c r="W71" s="406">
        <v>22</v>
      </c>
      <c r="X71" s="406">
        <v>15</v>
      </c>
      <c r="Y71" s="406">
        <v>37</v>
      </c>
      <c r="Z71" s="406">
        <v>2</v>
      </c>
      <c r="AA71" s="406">
        <v>23</v>
      </c>
      <c r="AB71" s="406">
        <v>20</v>
      </c>
      <c r="AC71" s="406">
        <v>43</v>
      </c>
      <c r="AD71" s="408">
        <v>15</v>
      </c>
      <c r="AE71" s="408">
        <v>32</v>
      </c>
      <c r="AF71" s="408">
        <v>47</v>
      </c>
      <c r="AG71" s="408">
        <v>14</v>
      </c>
      <c r="AH71" s="408">
        <v>22</v>
      </c>
      <c r="AI71" s="408">
        <v>36</v>
      </c>
      <c r="AJ71" s="408">
        <v>1</v>
      </c>
      <c r="AK71" s="408"/>
      <c r="AL71" s="408">
        <v>1</v>
      </c>
      <c r="AM71" s="408">
        <v>14</v>
      </c>
      <c r="AN71" s="408">
        <v>16</v>
      </c>
      <c r="AO71" s="409">
        <v>2</v>
      </c>
    </row>
    <row r="72" spans="1:41" ht="23.1" customHeight="1" x14ac:dyDescent="0.25">
      <c r="A72" s="405" t="s">
        <v>113</v>
      </c>
      <c r="B72" s="406" t="s">
        <v>115</v>
      </c>
      <c r="C72" s="406">
        <v>763098</v>
      </c>
      <c r="D72" s="406">
        <v>1</v>
      </c>
      <c r="E72" s="406">
        <v>11</v>
      </c>
      <c r="F72" s="406">
        <v>4</v>
      </c>
      <c r="G72" s="406">
        <v>20</v>
      </c>
      <c r="H72" s="406">
        <v>42</v>
      </c>
      <c r="I72" s="406">
        <v>62</v>
      </c>
      <c r="J72" s="407"/>
      <c r="K72" s="406"/>
      <c r="L72" s="406"/>
      <c r="M72" s="406"/>
      <c r="N72" s="406">
        <v>1</v>
      </c>
      <c r="O72" s="406">
        <v>3</v>
      </c>
      <c r="P72" s="406">
        <v>9</v>
      </c>
      <c r="Q72" s="406">
        <v>12</v>
      </c>
      <c r="R72" s="406">
        <v>1</v>
      </c>
      <c r="S72" s="406">
        <v>11</v>
      </c>
      <c r="T72" s="406">
        <v>11</v>
      </c>
      <c r="U72" s="406">
        <v>22</v>
      </c>
      <c r="V72" s="406">
        <v>1</v>
      </c>
      <c r="W72" s="406">
        <v>1</v>
      </c>
      <c r="X72" s="406">
        <v>10</v>
      </c>
      <c r="Y72" s="406">
        <v>11</v>
      </c>
      <c r="Z72" s="406">
        <v>1</v>
      </c>
      <c r="AA72" s="406">
        <v>5</v>
      </c>
      <c r="AB72" s="406">
        <v>12</v>
      </c>
      <c r="AC72" s="406">
        <v>17</v>
      </c>
      <c r="AD72" s="408">
        <v>3</v>
      </c>
      <c r="AE72" s="408">
        <v>9</v>
      </c>
      <c r="AF72" s="408">
        <v>12</v>
      </c>
      <c r="AG72" s="408">
        <v>6</v>
      </c>
      <c r="AH72" s="408">
        <v>10</v>
      </c>
      <c r="AI72" s="408">
        <v>16</v>
      </c>
      <c r="AJ72" s="408">
        <v>1</v>
      </c>
      <c r="AK72" s="408"/>
      <c r="AL72" s="408">
        <v>1</v>
      </c>
      <c r="AM72" s="408">
        <v>6</v>
      </c>
      <c r="AN72" s="408">
        <v>8</v>
      </c>
      <c r="AO72" s="409">
        <v>1</v>
      </c>
    </row>
    <row r="73" spans="1:41" s="212" customFormat="1" ht="23.1" customHeight="1" x14ac:dyDescent="0.25">
      <c r="A73" s="1387" t="s">
        <v>477</v>
      </c>
      <c r="B73" s="1388"/>
      <c r="C73" s="1389"/>
      <c r="D73" s="329">
        <f>SUM(D70:D72)</f>
        <v>3</v>
      </c>
      <c r="E73" s="329">
        <f t="shared" ref="E73:AO73" si="10">SUM(E70:E72)</f>
        <v>40</v>
      </c>
      <c r="F73" s="329">
        <f t="shared" si="10"/>
        <v>24</v>
      </c>
      <c r="G73" s="329">
        <f t="shared" si="10"/>
        <v>126</v>
      </c>
      <c r="H73" s="329">
        <f t="shared" si="10"/>
        <v>173</v>
      </c>
      <c r="I73" s="329">
        <f t="shared" si="10"/>
        <v>299</v>
      </c>
      <c r="J73" s="329"/>
      <c r="K73" s="329"/>
      <c r="L73" s="329"/>
      <c r="M73" s="329"/>
      <c r="N73" s="329">
        <f t="shared" si="10"/>
        <v>5</v>
      </c>
      <c r="O73" s="329">
        <f t="shared" si="10"/>
        <v>37</v>
      </c>
      <c r="P73" s="329">
        <f t="shared" si="10"/>
        <v>67</v>
      </c>
      <c r="Q73" s="329">
        <f t="shared" si="10"/>
        <v>104</v>
      </c>
      <c r="R73" s="329">
        <f t="shared" si="10"/>
        <v>5</v>
      </c>
      <c r="S73" s="329">
        <f t="shared" si="10"/>
        <v>38</v>
      </c>
      <c r="T73" s="329">
        <f t="shared" si="10"/>
        <v>49</v>
      </c>
      <c r="U73" s="329">
        <f t="shared" si="10"/>
        <v>87</v>
      </c>
      <c r="V73" s="329">
        <f t="shared" si="10"/>
        <v>3</v>
      </c>
      <c r="W73" s="329">
        <f t="shared" si="10"/>
        <v>23</v>
      </c>
      <c r="X73" s="329">
        <f t="shared" si="10"/>
        <v>25</v>
      </c>
      <c r="Y73" s="329">
        <f t="shared" si="10"/>
        <v>48</v>
      </c>
      <c r="Z73" s="329">
        <f t="shared" si="10"/>
        <v>3</v>
      </c>
      <c r="AA73" s="329">
        <f t="shared" si="10"/>
        <v>28</v>
      </c>
      <c r="AB73" s="329">
        <f t="shared" si="10"/>
        <v>32</v>
      </c>
      <c r="AC73" s="329">
        <f t="shared" si="10"/>
        <v>60</v>
      </c>
      <c r="AD73" s="329">
        <f t="shared" si="10"/>
        <v>30</v>
      </c>
      <c r="AE73" s="329">
        <f t="shared" si="10"/>
        <v>65</v>
      </c>
      <c r="AF73" s="329">
        <f t="shared" si="10"/>
        <v>95</v>
      </c>
      <c r="AG73" s="329">
        <f t="shared" si="10"/>
        <v>43</v>
      </c>
      <c r="AH73" s="329">
        <f t="shared" si="10"/>
        <v>53</v>
      </c>
      <c r="AI73" s="329">
        <f t="shared" si="10"/>
        <v>96</v>
      </c>
      <c r="AJ73" s="329">
        <f t="shared" si="10"/>
        <v>3</v>
      </c>
      <c r="AK73" s="329"/>
      <c r="AL73" s="329">
        <f t="shared" si="10"/>
        <v>2</v>
      </c>
      <c r="AM73" s="329">
        <f t="shared" si="10"/>
        <v>27</v>
      </c>
      <c r="AN73" s="329">
        <f t="shared" si="10"/>
        <v>32</v>
      </c>
      <c r="AO73" s="876">
        <f t="shared" si="10"/>
        <v>3</v>
      </c>
    </row>
    <row r="74" spans="1:41" ht="23.1" customHeight="1" x14ac:dyDescent="0.25">
      <c r="A74" s="410" t="s">
        <v>349</v>
      </c>
      <c r="B74" s="411" t="s">
        <v>356</v>
      </c>
      <c r="C74" s="411">
        <v>761436</v>
      </c>
      <c r="D74" s="411">
        <v>1</v>
      </c>
      <c r="E74" s="411">
        <v>16</v>
      </c>
      <c r="F74" s="411">
        <v>11</v>
      </c>
      <c r="G74" s="411">
        <v>144</v>
      </c>
      <c r="H74" s="411">
        <v>199</v>
      </c>
      <c r="I74" s="411">
        <v>343</v>
      </c>
      <c r="J74" s="412"/>
      <c r="K74" s="411"/>
      <c r="L74" s="411"/>
      <c r="M74" s="411"/>
      <c r="N74" s="411">
        <v>3</v>
      </c>
      <c r="O74" s="411">
        <v>41</v>
      </c>
      <c r="P74" s="411">
        <v>46</v>
      </c>
      <c r="Q74" s="411">
        <v>87</v>
      </c>
      <c r="R74" s="411">
        <v>4</v>
      </c>
      <c r="S74" s="411">
        <v>47</v>
      </c>
      <c r="T74" s="411">
        <v>73</v>
      </c>
      <c r="U74" s="411">
        <v>120</v>
      </c>
      <c r="V74" s="411">
        <v>2</v>
      </c>
      <c r="W74" s="411">
        <v>30</v>
      </c>
      <c r="X74" s="411">
        <v>38</v>
      </c>
      <c r="Y74" s="411">
        <v>68</v>
      </c>
      <c r="Z74" s="411">
        <v>2</v>
      </c>
      <c r="AA74" s="411">
        <v>26</v>
      </c>
      <c r="AB74" s="411">
        <v>42</v>
      </c>
      <c r="AC74" s="411">
        <v>68</v>
      </c>
      <c r="AD74" s="413">
        <v>41</v>
      </c>
      <c r="AE74" s="413">
        <v>46</v>
      </c>
      <c r="AF74" s="413">
        <v>87</v>
      </c>
      <c r="AG74" s="413">
        <v>18</v>
      </c>
      <c r="AH74" s="413">
        <v>33</v>
      </c>
      <c r="AI74" s="413">
        <v>51</v>
      </c>
      <c r="AJ74" s="413">
        <v>1</v>
      </c>
      <c r="AK74" s="413">
        <v>1</v>
      </c>
      <c r="AL74" s="413">
        <v>1</v>
      </c>
      <c r="AM74" s="413">
        <v>17</v>
      </c>
      <c r="AN74" s="413">
        <v>20</v>
      </c>
      <c r="AO74" s="414">
        <v>2</v>
      </c>
    </row>
    <row r="75" spans="1:41" ht="23.1" customHeight="1" x14ac:dyDescent="0.25">
      <c r="A75" s="410" t="s">
        <v>349</v>
      </c>
      <c r="B75" s="411" t="s">
        <v>354</v>
      </c>
      <c r="C75" s="411">
        <v>751127</v>
      </c>
      <c r="D75" s="411">
        <v>1</v>
      </c>
      <c r="E75" s="411">
        <v>16</v>
      </c>
      <c r="F75" s="411">
        <v>13</v>
      </c>
      <c r="G75" s="411">
        <v>136</v>
      </c>
      <c r="H75" s="411">
        <v>164</v>
      </c>
      <c r="I75" s="411">
        <v>300</v>
      </c>
      <c r="J75" s="412"/>
      <c r="K75" s="411"/>
      <c r="L75" s="411"/>
      <c r="M75" s="411"/>
      <c r="N75" s="411">
        <v>3</v>
      </c>
      <c r="O75" s="411">
        <v>35</v>
      </c>
      <c r="P75" s="411">
        <v>38</v>
      </c>
      <c r="Q75" s="411">
        <v>73</v>
      </c>
      <c r="R75" s="411">
        <v>3</v>
      </c>
      <c r="S75" s="411">
        <v>29</v>
      </c>
      <c r="T75" s="411">
        <v>34</v>
      </c>
      <c r="U75" s="411">
        <v>63</v>
      </c>
      <c r="V75" s="411">
        <v>4</v>
      </c>
      <c r="W75" s="411">
        <v>49</v>
      </c>
      <c r="X75" s="411">
        <v>51</v>
      </c>
      <c r="Y75" s="411">
        <v>100</v>
      </c>
      <c r="Z75" s="411">
        <v>3</v>
      </c>
      <c r="AA75" s="411">
        <v>23</v>
      </c>
      <c r="AB75" s="411">
        <v>41</v>
      </c>
      <c r="AC75" s="411">
        <v>64</v>
      </c>
      <c r="AD75" s="413">
        <v>33</v>
      </c>
      <c r="AE75" s="413">
        <v>34</v>
      </c>
      <c r="AF75" s="413">
        <v>67</v>
      </c>
      <c r="AG75" s="413">
        <v>32</v>
      </c>
      <c r="AH75" s="413">
        <v>49</v>
      </c>
      <c r="AI75" s="413">
        <v>81</v>
      </c>
      <c r="AJ75" s="413">
        <v>1</v>
      </c>
      <c r="AK75" s="413"/>
      <c r="AL75" s="413">
        <v>1</v>
      </c>
      <c r="AM75" s="413">
        <v>21</v>
      </c>
      <c r="AN75" s="413">
        <v>23</v>
      </c>
      <c r="AO75" s="414">
        <v>3</v>
      </c>
    </row>
    <row r="76" spans="1:41" ht="23.1" customHeight="1" x14ac:dyDescent="0.25">
      <c r="A76" s="410" t="s">
        <v>349</v>
      </c>
      <c r="B76" s="411" t="s">
        <v>355</v>
      </c>
      <c r="C76" s="411">
        <v>964347</v>
      </c>
      <c r="D76" s="411">
        <v>1</v>
      </c>
      <c r="E76" s="411"/>
      <c r="F76" s="411">
        <v>6</v>
      </c>
      <c r="G76" s="411">
        <v>74</v>
      </c>
      <c r="H76" s="411">
        <v>102</v>
      </c>
      <c r="I76" s="411">
        <v>176</v>
      </c>
      <c r="J76" s="412"/>
      <c r="K76" s="411"/>
      <c r="L76" s="411"/>
      <c r="M76" s="411"/>
      <c r="N76" s="411"/>
      <c r="O76" s="411"/>
      <c r="P76" s="411"/>
      <c r="Q76" s="411"/>
      <c r="R76" s="411">
        <v>2</v>
      </c>
      <c r="S76" s="411">
        <v>27</v>
      </c>
      <c r="T76" s="411">
        <v>36</v>
      </c>
      <c r="U76" s="411">
        <v>63</v>
      </c>
      <c r="V76" s="411">
        <v>2</v>
      </c>
      <c r="W76" s="411">
        <v>30</v>
      </c>
      <c r="X76" s="411">
        <v>38</v>
      </c>
      <c r="Y76" s="411">
        <v>68</v>
      </c>
      <c r="Z76" s="411">
        <v>2</v>
      </c>
      <c r="AA76" s="411">
        <v>17</v>
      </c>
      <c r="AB76" s="411">
        <v>28</v>
      </c>
      <c r="AC76" s="411">
        <v>45</v>
      </c>
      <c r="AD76" s="413"/>
      <c r="AE76" s="413"/>
      <c r="AF76" s="413"/>
      <c r="AG76" s="413">
        <v>29</v>
      </c>
      <c r="AH76" s="413">
        <v>29</v>
      </c>
      <c r="AI76" s="413">
        <v>58</v>
      </c>
      <c r="AJ76" s="413">
        <v>1</v>
      </c>
      <c r="AK76" s="413"/>
      <c r="AL76" s="413">
        <v>1</v>
      </c>
      <c r="AM76" s="413">
        <v>15</v>
      </c>
      <c r="AN76" s="413">
        <v>17</v>
      </c>
      <c r="AO76" s="414">
        <v>1</v>
      </c>
    </row>
    <row r="77" spans="1:41" ht="23.1" customHeight="1" x14ac:dyDescent="0.25">
      <c r="A77" s="410" t="s">
        <v>349</v>
      </c>
      <c r="B77" s="411" t="s">
        <v>350</v>
      </c>
      <c r="C77" s="411">
        <v>373342</v>
      </c>
      <c r="D77" s="411">
        <v>1</v>
      </c>
      <c r="E77" s="411">
        <v>16</v>
      </c>
      <c r="F77" s="411">
        <v>15</v>
      </c>
      <c r="G77" s="411">
        <v>157</v>
      </c>
      <c r="H77" s="411">
        <v>169</v>
      </c>
      <c r="I77" s="411">
        <v>326</v>
      </c>
      <c r="J77" s="412"/>
      <c r="K77" s="411"/>
      <c r="L77" s="411"/>
      <c r="M77" s="411"/>
      <c r="N77" s="411">
        <v>5</v>
      </c>
      <c r="O77" s="411">
        <v>71</v>
      </c>
      <c r="P77" s="411">
        <v>69</v>
      </c>
      <c r="Q77" s="411">
        <v>140</v>
      </c>
      <c r="R77" s="411">
        <v>4</v>
      </c>
      <c r="S77" s="411">
        <v>38</v>
      </c>
      <c r="T77" s="411">
        <v>44</v>
      </c>
      <c r="U77" s="411">
        <v>82</v>
      </c>
      <c r="V77" s="411">
        <v>3</v>
      </c>
      <c r="W77" s="411">
        <v>24</v>
      </c>
      <c r="X77" s="411">
        <v>30</v>
      </c>
      <c r="Y77" s="411">
        <v>54</v>
      </c>
      <c r="Z77" s="411">
        <v>3</v>
      </c>
      <c r="AA77" s="411">
        <v>24</v>
      </c>
      <c r="AB77" s="411">
        <v>26</v>
      </c>
      <c r="AC77" s="411">
        <v>50</v>
      </c>
      <c r="AD77" s="413">
        <v>60</v>
      </c>
      <c r="AE77" s="413">
        <v>56</v>
      </c>
      <c r="AF77" s="413">
        <v>116</v>
      </c>
      <c r="AG77" s="413">
        <v>36</v>
      </c>
      <c r="AH77" s="413">
        <v>40</v>
      </c>
      <c r="AI77" s="413">
        <v>76</v>
      </c>
      <c r="AJ77" s="413">
        <v>1</v>
      </c>
      <c r="AK77" s="413">
        <v>1</v>
      </c>
      <c r="AL77" s="413"/>
      <c r="AM77" s="413">
        <v>23</v>
      </c>
      <c r="AN77" s="413">
        <v>25</v>
      </c>
      <c r="AO77" s="414">
        <v>1</v>
      </c>
    </row>
    <row r="78" spans="1:41" ht="23.1" customHeight="1" x14ac:dyDescent="0.25">
      <c r="A78" s="410" t="s">
        <v>349</v>
      </c>
      <c r="B78" s="411" t="s">
        <v>353</v>
      </c>
      <c r="C78" s="411">
        <v>963265</v>
      </c>
      <c r="D78" s="411">
        <v>1</v>
      </c>
      <c r="E78" s="411">
        <v>16</v>
      </c>
      <c r="F78" s="411">
        <v>11</v>
      </c>
      <c r="G78" s="411">
        <v>67</v>
      </c>
      <c r="H78" s="411">
        <v>145</v>
      </c>
      <c r="I78" s="411">
        <v>212</v>
      </c>
      <c r="J78" s="412"/>
      <c r="K78" s="411"/>
      <c r="L78" s="411"/>
      <c r="M78" s="411"/>
      <c r="N78" s="411">
        <v>1</v>
      </c>
      <c r="O78" s="411">
        <v>11</v>
      </c>
      <c r="P78" s="411">
        <v>23</v>
      </c>
      <c r="Q78" s="411">
        <v>34</v>
      </c>
      <c r="R78" s="411">
        <v>2</v>
      </c>
      <c r="S78" s="411">
        <v>17</v>
      </c>
      <c r="T78" s="411">
        <v>47</v>
      </c>
      <c r="U78" s="411">
        <v>64</v>
      </c>
      <c r="V78" s="411">
        <v>2</v>
      </c>
      <c r="W78" s="411">
        <v>16</v>
      </c>
      <c r="X78" s="411">
        <v>35</v>
      </c>
      <c r="Y78" s="411">
        <v>51</v>
      </c>
      <c r="Z78" s="411">
        <v>6</v>
      </c>
      <c r="AA78" s="411">
        <v>23</v>
      </c>
      <c r="AB78" s="411">
        <v>40</v>
      </c>
      <c r="AC78" s="411">
        <v>63</v>
      </c>
      <c r="AD78" s="413">
        <v>11</v>
      </c>
      <c r="AE78" s="413">
        <v>23</v>
      </c>
      <c r="AF78" s="413">
        <v>34</v>
      </c>
      <c r="AG78" s="413">
        <v>32</v>
      </c>
      <c r="AH78" s="413">
        <v>51</v>
      </c>
      <c r="AI78" s="413">
        <v>83</v>
      </c>
      <c r="AJ78" s="413">
        <v>1</v>
      </c>
      <c r="AK78" s="413"/>
      <c r="AL78" s="413">
        <v>2</v>
      </c>
      <c r="AM78" s="413">
        <v>17</v>
      </c>
      <c r="AN78" s="413">
        <v>20</v>
      </c>
      <c r="AO78" s="414">
        <v>1</v>
      </c>
    </row>
    <row r="79" spans="1:41" ht="23.1" customHeight="1" x14ac:dyDescent="0.25">
      <c r="A79" s="410" t="s">
        <v>349</v>
      </c>
      <c r="B79" s="411" t="s">
        <v>352</v>
      </c>
      <c r="C79" s="411">
        <v>764200</v>
      </c>
      <c r="D79" s="411">
        <v>1</v>
      </c>
      <c r="E79" s="411">
        <v>16</v>
      </c>
      <c r="F79" s="411">
        <v>38</v>
      </c>
      <c r="G79" s="411">
        <v>323</v>
      </c>
      <c r="H79" s="411">
        <v>91</v>
      </c>
      <c r="I79" s="411">
        <v>414</v>
      </c>
      <c r="J79" s="412"/>
      <c r="K79" s="411"/>
      <c r="L79" s="411"/>
      <c r="M79" s="411"/>
      <c r="N79" s="411">
        <v>15</v>
      </c>
      <c r="O79" s="411">
        <v>137</v>
      </c>
      <c r="P79" s="411">
        <v>48</v>
      </c>
      <c r="Q79" s="411">
        <v>185</v>
      </c>
      <c r="R79" s="411">
        <v>6</v>
      </c>
      <c r="S79" s="411">
        <v>60</v>
      </c>
      <c r="T79" s="411">
        <v>11</v>
      </c>
      <c r="U79" s="411">
        <v>71</v>
      </c>
      <c r="V79" s="411">
        <v>7</v>
      </c>
      <c r="W79" s="411">
        <v>72</v>
      </c>
      <c r="X79" s="411">
        <v>19</v>
      </c>
      <c r="Y79" s="411">
        <v>91</v>
      </c>
      <c r="Z79" s="411">
        <v>10</v>
      </c>
      <c r="AA79" s="411">
        <v>54</v>
      </c>
      <c r="AB79" s="411">
        <v>13</v>
      </c>
      <c r="AC79" s="411">
        <v>67</v>
      </c>
      <c r="AD79" s="413">
        <v>79</v>
      </c>
      <c r="AE79" s="413">
        <v>33</v>
      </c>
      <c r="AF79" s="413">
        <v>112</v>
      </c>
      <c r="AG79" s="413">
        <v>59</v>
      </c>
      <c r="AH79" s="413">
        <v>10</v>
      </c>
      <c r="AI79" s="413">
        <v>69</v>
      </c>
      <c r="AJ79" s="413">
        <v>1</v>
      </c>
      <c r="AK79" s="413"/>
      <c r="AL79" s="413">
        <v>3</v>
      </c>
      <c r="AM79" s="413">
        <v>32</v>
      </c>
      <c r="AN79" s="413">
        <v>36</v>
      </c>
      <c r="AO79" s="414">
        <v>3</v>
      </c>
    </row>
    <row r="80" spans="1:41" ht="23.1" customHeight="1" x14ac:dyDescent="0.25">
      <c r="A80" s="410" t="s">
        <v>349</v>
      </c>
      <c r="B80" s="411" t="s">
        <v>423</v>
      </c>
      <c r="C80" s="411">
        <v>99959302</v>
      </c>
      <c r="D80" s="411">
        <v>1</v>
      </c>
      <c r="E80" s="411">
        <v>11</v>
      </c>
      <c r="F80" s="411">
        <v>5</v>
      </c>
      <c r="G80" s="411">
        <v>43</v>
      </c>
      <c r="H80" s="411">
        <v>30</v>
      </c>
      <c r="I80" s="411">
        <v>73</v>
      </c>
      <c r="J80" s="412"/>
      <c r="K80" s="411"/>
      <c r="L80" s="411"/>
      <c r="M80" s="411"/>
      <c r="N80" s="411">
        <v>1</v>
      </c>
      <c r="O80" s="411">
        <v>11</v>
      </c>
      <c r="P80" s="411">
        <v>6</v>
      </c>
      <c r="Q80" s="411">
        <v>17</v>
      </c>
      <c r="R80" s="411">
        <v>1</v>
      </c>
      <c r="S80" s="411">
        <v>9</v>
      </c>
      <c r="T80" s="411">
        <v>3</v>
      </c>
      <c r="U80" s="411">
        <v>12</v>
      </c>
      <c r="V80" s="411">
        <v>1</v>
      </c>
      <c r="W80" s="411">
        <v>11</v>
      </c>
      <c r="X80" s="411">
        <v>8</v>
      </c>
      <c r="Y80" s="411">
        <v>19</v>
      </c>
      <c r="Z80" s="411">
        <v>2</v>
      </c>
      <c r="AA80" s="411">
        <v>12</v>
      </c>
      <c r="AB80" s="411">
        <v>13</v>
      </c>
      <c r="AC80" s="411">
        <v>25</v>
      </c>
      <c r="AD80" s="413">
        <v>11</v>
      </c>
      <c r="AE80" s="413">
        <v>6</v>
      </c>
      <c r="AF80" s="413">
        <v>17</v>
      </c>
      <c r="AG80" s="413">
        <v>21</v>
      </c>
      <c r="AH80" s="413">
        <v>13</v>
      </c>
      <c r="AI80" s="413">
        <v>34</v>
      </c>
      <c r="AJ80" s="413"/>
      <c r="AK80" s="413"/>
      <c r="AL80" s="413"/>
      <c r="AM80" s="413"/>
      <c r="AN80" s="413"/>
      <c r="AO80" s="414"/>
    </row>
    <row r="81" spans="1:41" s="212" customFormat="1" ht="23.1" customHeight="1" x14ac:dyDescent="0.25">
      <c r="A81" s="1361" t="s">
        <v>478</v>
      </c>
      <c r="B81" s="1362"/>
      <c r="C81" s="693"/>
      <c r="D81" s="329">
        <f>SUM(D74:D80)</f>
        <v>7</v>
      </c>
      <c r="E81" s="329">
        <f t="shared" ref="E81:AO81" si="11">SUM(E74:E80)</f>
        <v>91</v>
      </c>
      <c r="F81" s="329">
        <f t="shared" si="11"/>
        <v>99</v>
      </c>
      <c r="G81" s="329">
        <f t="shared" si="11"/>
        <v>944</v>
      </c>
      <c r="H81" s="329">
        <f t="shared" si="11"/>
        <v>900</v>
      </c>
      <c r="I81" s="329">
        <f t="shared" si="11"/>
        <v>1844</v>
      </c>
      <c r="J81" s="329"/>
      <c r="K81" s="329"/>
      <c r="L81" s="329"/>
      <c r="M81" s="329"/>
      <c r="N81" s="329">
        <f t="shared" si="11"/>
        <v>28</v>
      </c>
      <c r="O81" s="329">
        <f t="shared" si="11"/>
        <v>306</v>
      </c>
      <c r="P81" s="329">
        <f t="shared" si="11"/>
        <v>230</v>
      </c>
      <c r="Q81" s="329">
        <f t="shared" si="11"/>
        <v>536</v>
      </c>
      <c r="R81" s="329">
        <f t="shared" si="11"/>
        <v>22</v>
      </c>
      <c r="S81" s="329">
        <f t="shared" si="11"/>
        <v>227</v>
      </c>
      <c r="T81" s="329">
        <f t="shared" si="11"/>
        <v>248</v>
      </c>
      <c r="U81" s="329">
        <f t="shared" si="11"/>
        <v>475</v>
      </c>
      <c r="V81" s="329">
        <f t="shared" si="11"/>
        <v>21</v>
      </c>
      <c r="W81" s="329">
        <f t="shared" si="11"/>
        <v>232</v>
      </c>
      <c r="X81" s="329">
        <f t="shared" si="11"/>
        <v>219</v>
      </c>
      <c r="Y81" s="329">
        <f t="shared" si="11"/>
        <v>451</v>
      </c>
      <c r="Z81" s="329">
        <f t="shared" si="11"/>
        <v>28</v>
      </c>
      <c r="AA81" s="329">
        <f t="shared" si="11"/>
        <v>179</v>
      </c>
      <c r="AB81" s="329">
        <f t="shared" si="11"/>
        <v>203</v>
      </c>
      <c r="AC81" s="329">
        <f t="shared" si="11"/>
        <v>382</v>
      </c>
      <c r="AD81" s="329">
        <f t="shared" si="11"/>
        <v>235</v>
      </c>
      <c r="AE81" s="329">
        <f t="shared" si="11"/>
        <v>198</v>
      </c>
      <c r="AF81" s="329">
        <f t="shared" si="11"/>
        <v>433</v>
      </c>
      <c r="AG81" s="329">
        <f t="shared" si="11"/>
        <v>227</v>
      </c>
      <c r="AH81" s="329">
        <f t="shared" si="11"/>
        <v>225</v>
      </c>
      <c r="AI81" s="329">
        <f t="shared" si="11"/>
        <v>452</v>
      </c>
      <c r="AJ81" s="329">
        <f t="shared" si="11"/>
        <v>6</v>
      </c>
      <c r="AK81" s="329">
        <f t="shared" si="11"/>
        <v>2</v>
      </c>
      <c r="AL81" s="329">
        <f t="shared" si="11"/>
        <v>8</v>
      </c>
      <c r="AM81" s="329">
        <f t="shared" si="11"/>
        <v>125</v>
      </c>
      <c r="AN81" s="329">
        <f t="shared" si="11"/>
        <v>141</v>
      </c>
      <c r="AO81" s="876">
        <f t="shared" si="11"/>
        <v>11</v>
      </c>
    </row>
    <row r="82" spans="1:41" ht="23.1" customHeight="1" x14ac:dyDescent="0.25">
      <c r="A82" s="415" t="s">
        <v>393</v>
      </c>
      <c r="B82" s="416" t="s">
        <v>395</v>
      </c>
      <c r="C82" s="416">
        <v>751648</v>
      </c>
      <c r="D82" s="416">
        <v>1</v>
      </c>
      <c r="E82" s="416">
        <v>9</v>
      </c>
      <c r="F82" s="416">
        <v>18</v>
      </c>
      <c r="G82" s="416">
        <v>40</v>
      </c>
      <c r="H82" s="416">
        <v>43</v>
      </c>
      <c r="I82" s="416">
        <v>83</v>
      </c>
      <c r="J82" s="417"/>
      <c r="K82" s="416"/>
      <c r="L82" s="416"/>
      <c r="M82" s="416"/>
      <c r="N82" s="416">
        <v>7</v>
      </c>
      <c r="O82" s="416">
        <v>15</v>
      </c>
      <c r="P82" s="416">
        <v>12</v>
      </c>
      <c r="Q82" s="416">
        <v>27</v>
      </c>
      <c r="R82" s="416">
        <v>4</v>
      </c>
      <c r="S82" s="416">
        <v>14</v>
      </c>
      <c r="T82" s="416">
        <v>10</v>
      </c>
      <c r="U82" s="416">
        <v>24</v>
      </c>
      <c r="V82" s="416">
        <v>4</v>
      </c>
      <c r="W82" s="416">
        <v>7</v>
      </c>
      <c r="X82" s="416">
        <v>9</v>
      </c>
      <c r="Y82" s="416">
        <v>16</v>
      </c>
      <c r="Z82" s="416">
        <v>3</v>
      </c>
      <c r="AA82" s="416">
        <v>4</v>
      </c>
      <c r="AB82" s="416">
        <v>12</v>
      </c>
      <c r="AC82" s="416">
        <v>16</v>
      </c>
      <c r="AD82" s="418">
        <v>10</v>
      </c>
      <c r="AE82" s="418">
        <v>12</v>
      </c>
      <c r="AF82" s="418">
        <v>22</v>
      </c>
      <c r="AG82" s="418">
        <v>3</v>
      </c>
      <c r="AH82" s="418">
        <v>12</v>
      </c>
      <c r="AI82" s="418">
        <v>15</v>
      </c>
      <c r="AJ82" s="418">
        <v>1</v>
      </c>
      <c r="AK82" s="418"/>
      <c r="AL82" s="418">
        <v>1</v>
      </c>
      <c r="AM82" s="418">
        <v>10</v>
      </c>
      <c r="AN82" s="418">
        <v>12</v>
      </c>
      <c r="AO82" s="419">
        <v>1</v>
      </c>
    </row>
    <row r="83" spans="1:41" s="212" customFormat="1" ht="23.1" customHeight="1" x14ac:dyDescent="0.25">
      <c r="A83" s="1361" t="s">
        <v>479</v>
      </c>
      <c r="B83" s="1362"/>
      <c r="C83" s="329"/>
      <c r="D83" s="329">
        <f>SUM(D82)</f>
        <v>1</v>
      </c>
      <c r="E83" s="329">
        <f t="shared" ref="E83:AO83" si="12">SUM(E82)</f>
        <v>9</v>
      </c>
      <c r="F83" s="329">
        <f t="shared" si="12"/>
        <v>18</v>
      </c>
      <c r="G83" s="329">
        <f t="shared" si="12"/>
        <v>40</v>
      </c>
      <c r="H83" s="329">
        <f t="shared" si="12"/>
        <v>43</v>
      </c>
      <c r="I83" s="329">
        <f t="shared" si="12"/>
        <v>83</v>
      </c>
      <c r="J83" s="329"/>
      <c r="K83" s="329"/>
      <c r="L83" s="329"/>
      <c r="M83" s="329"/>
      <c r="N83" s="329">
        <f t="shared" si="12"/>
        <v>7</v>
      </c>
      <c r="O83" s="329">
        <f t="shared" si="12"/>
        <v>15</v>
      </c>
      <c r="P83" s="329">
        <f t="shared" si="12"/>
        <v>12</v>
      </c>
      <c r="Q83" s="329">
        <f t="shared" si="12"/>
        <v>27</v>
      </c>
      <c r="R83" s="329">
        <f t="shared" si="12"/>
        <v>4</v>
      </c>
      <c r="S83" s="329">
        <f t="shared" si="12"/>
        <v>14</v>
      </c>
      <c r="T83" s="329">
        <f t="shared" si="12"/>
        <v>10</v>
      </c>
      <c r="U83" s="329">
        <f t="shared" si="12"/>
        <v>24</v>
      </c>
      <c r="V83" s="329">
        <f t="shared" si="12"/>
        <v>4</v>
      </c>
      <c r="W83" s="329">
        <f t="shared" si="12"/>
        <v>7</v>
      </c>
      <c r="X83" s="329">
        <f t="shared" si="12"/>
        <v>9</v>
      </c>
      <c r="Y83" s="329">
        <f t="shared" si="12"/>
        <v>16</v>
      </c>
      <c r="Z83" s="329">
        <f t="shared" si="12"/>
        <v>3</v>
      </c>
      <c r="AA83" s="329">
        <f t="shared" si="12"/>
        <v>4</v>
      </c>
      <c r="AB83" s="329">
        <f t="shared" si="12"/>
        <v>12</v>
      </c>
      <c r="AC83" s="329">
        <f t="shared" si="12"/>
        <v>16</v>
      </c>
      <c r="AD83" s="329">
        <f t="shared" si="12"/>
        <v>10</v>
      </c>
      <c r="AE83" s="329">
        <f t="shared" si="12"/>
        <v>12</v>
      </c>
      <c r="AF83" s="329">
        <f t="shared" si="12"/>
        <v>22</v>
      </c>
      <c r="AG83" s="329">
        <f t="shared" si="12"/>
        <v>3</v>
      </c>
      <c r="AH83" s="329">
        <f t="shared" si="12"/>
        <v>12</v>
      </c>
      <c r="AI83" s="329">
        <f t="shared" si="12"/>
        <v>15</v>
      </c>
      <c r="AJ83" s="329">
        <f t="shared" si="12"/>
        <v>1</v>
      </c>
      <c r="AK83" s="329"/>
      <c r="AL83" s="329">
        <f t="shared" si="12"/>
        <v>1</v>
      </c>
      <c r="AM83" s="329">
        <f t="shared" si="12"/>
        <v>10</v>
      </c>
      <c r="AN83" s="329">
        <f t="shared" si="12"/>
        <v>12</v>
      </c>
      <c r="AO83" s="876">
        <f t="shared" si="12"/>
        <v>1</v>
      </c>
    </row>
    <row r="84" spans="1:41" ht="23.1" customHeight="1" x14ac:dyDescent="0.25">
      <c r="A84" s="420" t="s">
        <v>398</v>
      </c>
      <c r="B84" s="421" t="s">
        <v>401</v>
      </c>
      <c r="C84" s="421">
        <v>764504</v>
      </c>
      <c r="D84" s="421">
        <v>1</v>
      </c>
      <c r="E84" s="421">
        <v>16</v>
      </c>
      <c r="F84" s="421">
        <v>19</v>
      </c>
      <c r="G84" s="421">
        <v>96</v>
      </c>
      <c r="H84" s="421">
        <v>105</v>
      </c>
      <c r="I84" s="421">
        <v>201</v>
      </c>
      <c r="J84" s="422"/>
      <c r="K84" s="421"/>
      <c r="L84" s="421"/>
      <c r="M84" s="421"/>
      <c r="N84" s="421">
        <v>5</v>
      </c>
      <c r="O84" s="421">
        <v>24</v>
      </c>
      <c r="P84" s="421">
        <v>39</v>
      </c>
      <c r="Q84" s="421">
        <v>63</v>
      </c>
      <c r="R84" s="421">
        <v>5</v>
      </c>
      <c r="S84" s="421">
        <v>26</v>
      </c>
      <c r="T84" s="421">
        <v>16</v>
      </c>
      <c r="U84" s="421">
        <v>42</v>
      </c>
      <c r="V84" s="421">
        <v>4</v>
      </c>
      <c r="W84" s="421">
        <v>22</v>
      </c>
      <c r="X84" s="421">
        <v>24</v>
      </c>
      <c r="Y84" s="421">
        <v>46</v>
      </c>
      <c r="Z84" s="421">
        <v>5</v>
      </c>
      <c r="AA84" s="421">
        <v>24</v>
      </c>
      <c r="AB84" s="421">
        <v>26</v>
      </c>
      <c r="AC84" s="421">
        <v>50</v>
      </c>
      <c r="AD84" s="423">
        <v>18</v>
      </c>
      <c r="AE84" s="423">
        <v>37</v>
      </c>
      <c r="AF84" s="423">
        <v>55</v>
      </c>
      <c r="AG84" s="423">
        <v>21</v>
      </c>
      <c r="AH84" s="423">
        <v>21</v>
      </c>
      <c r="AI84" s="423">
        <v>42</v>
      </c>
      <c r="AJ84" s="423">
        <v>1</v>
      </c>
      <c r="AK84" s="423"/>
      <c r="AL84" s="423"/>
      <c r="AM84" s="423">
        <v>12</v>
      </c>
      <c r="AN84" s="423">
        <v>13</v>
      </c>
      <c r="AO84" s="424">
        <v>1</v>
      </c>
    </row>
    <row r="85" spans="1:41" ht="23.1" customHeight="1" x14ac:dyDescent="0.25">
      <c r="A85" s="420" t="s">
        <v>398</v>
      </c>
      <c r="B85" s="421" t="s">
        <v>399</v>
      </c>
      <c r="C85" s="421">
        <v>764498</v>
      </c>
      <c r="D85" s="421">
        <v>1</v>
      </c>
      <c r="E85" s="421">
        <v>16</v>
      </c>
      <c r="F85" s="421">
        <v>4</v>
      </c>
      <c r="G85" s="421">
        <v>34</v>
      </c>
      <c r="H85" s="421">
        <v>29</v>
      </c>
      <c r="I85" s="421">
        <v>63</v>
      </c>
      <c r="J85" s="422"/>
      <c r="K85" s="421"/>
      <c r="L85" s="421"/>
      <c r="M85" s="421"/>
      <c r="N85" s="421">
        <v>2</v>
      </c>
      <c r="O85" s="421">
        <v>15</v>
      </c>
      <c r="P85" s="421">
        <v>15</v>
      </c>
      <c r="Q85" s="421">
        <v>30</v>
      </c>
      <c r="R85" s="421">
        <v>2</v>
      </c>
      <c r="S85" s="421">
        <v>19</v>
      </c>
      <c r="T85" s="421">
        <v>14</v>
      </c>
      <c r="U85" s="421">
        <v>33</v>
      </c>
      <c r="V85" s="421"/>
      <c r="W85" s="421"/>
      <c r="X85" s="421"/>
      <c r="Y85" s="421"/>
      <c r="Z85" s="421"/>
      <c r="AA85" s="421"/>
      <c r="AB85" s="421"/>
      <c r="AC85" s="421"/>
      <c r="AD85" s="423">
        <v>13</v>
      </c>
      <c r="AE85" s="423">
        <v>14</v>
      </c>
      <c r="AF85" s="423">
        <v>27</v>
      </c>
      <c r="AG85" s="423"/>
      <c r="AH85" s="423"/>
      <c r="AI85" s="423"/>
      <c r="AJ85" s="423">
        <v>1</v>
      </c>
      <c r="AK85" s="423"/>
      <c r="AL85" s="423"/>
      <c r="AM85" s="423">
        <v>2</v>
      </c>
      <c r="AN85" s="423">
        <v>3</v>
      </c>
      <c r="AO85" s="424"/>
    </row>
    <row r="86" spans="1:41" s="212" customFormat="1" ht="23.1" customHeight="1" thickBot="1" x14ac:dyDescent="0.3">
      <c r="A86" s="1390" t="s">
        <v>480</v>
      </c>
      <c r="B86" s="1391"/>
      <c r="C86" s="1392"/>
      <c r="D86" s="694">
        <f>SUM(D84:D85)</f>
        <v>2</v>
      </c>
      <c r="E86" s="694">
        <f t="shared" ref="E86:AO86" si="13">SUM(E84:E85)</f>
        <v>32</v>
      </c>
      <c r="F86" s="694">
        <f t="shared" si="13"/>
        <v>23</v>
      </c>
      <c r="G86" s="694">
        <f t="shared" si="13"/>
        <v>130</v>
      </c>
      <c r="H86" s="694">
        <f t="shared" si="13"/>
        <v>134</v>
      </c>
      <c r="I86" s="694">
        <f t="shared" si="13"/>
        <v>264</v>
      </c>
      <c r="J86" s="694"/>
      <c r="K86" s="694"/>
      <c r="L86" s="694"/>
      <c r="M86" s="694"/>
      <c r="N86" s="694">
        <f t="shared" si="13"/>
        <v>7</v>
      </c>
      <c r="O86" s="694">
        <f t="shared" si="13"/>
        <v>39</v>
      </c>
      <c r="P86" s="694">
        <f t="shared" si="13"/>
        <v>54</v>
      </c>
      <c r="Q86" s="694">
        <f t="shared" si="13"/>
        <v>93</v>
      </c>
      <c r="R86" s="694">
        <f t="shared" si="13"/>
        <v>7</v>
      </c>
      <c r="S86" s="694">
        <f t="shared" si="13"/>
        <v>45</v>
      </c>
      <c r="T86" s="694">
        <f t="shared" si="13"/>
        <v>30</v>
      </c>
      <c r="U86" s="694">
        <f t="shared" si="13"/>
        <v>75</v>
      </c>
      <c r="V86" s="694">
        <f t="shared" si="13"/>
        <v>4</v>
      </c>
      <c r="W86" s="694">
        <f t="shared" si="13"/>
        <v>22</v>
      </c>
      <c r="X86" s="694">
        <f t="shared" si="13"/>
        <v>24</v>
      </c>
      <c r="Y86" s="694">
        <f t="shared" si="13"/>
        <v>46</v>
      </c>
      <c r="Z86" s="694">
        <f t="shared" si="13"/>
        <v>5</v>
      </c>
      <c r="AA86" s="694">
        <f t="shared" si="13"/>
        <v>24</v>
      </c>
      <c r="AB86" s="694">
        <f t="shared" si="13"/>
        <v>26</v>
      </c>
      <c r="AC86" s="694">
        <f t="shared" si="13"/>
        <v>50</v>
      </c>
      <c r="AD86" s="694">
        <f t="shared" si="13"/>
        <v>31</v>
      </c>
      <c r="AE86" s="694">
        <f t="shared" si="13"/>
        <v>51</v>
      </c>
      <c r="AF86" s="694">
        <f t="shared" si="13"/>
        <v>82</v>
      </c>
      <c r="AG86" s="694">
        <f t="shared" si="13"/>
        <v>21</v>
      </c>
      <c r="AH86" s="694">
        <f t="shared" si="13"/>
        <v>21</v>
      </c>
      <c r="AI86" s="694">
        <f t="shared" si="13"/>
        <v>42</v>
      </c>
      <c r="AJ86" s="694">
        <f t="shared" si="13"/>
        <v>2</v>
      </c>
      <c r="AK86" s="694"/>
      <c r="AL86" s="694"/>
      <c r="AM86" s="694">
        <f t="shared" si="13"/>
        <v>14</v>
      </c>
      <c r="AN86" s="694">
        <f t="shared" si="13"/>
        <v>16</v>
      </c>
      <c r="AO86" s="877">
        <f t="shared" si="13"/>
        <v>1</v>
      </c>
    </row>
    <row r="87" spans="1:41" s="165" customFormat="1" ht="24" customHeight="1" x14ac:dyDescent="0.25">
      <c r="A87" s="1393" t="s">
        <v>788</v>
      </c>
      <c r="B87" s="1394"/>
      <c r="C87" s="1394"/>
      <c r="D87" s="808">
        <f>SUM(D22,D59,D60,D64,D74:D76,D84)</f>
        <v>26</v>
      </c>
      <c r="E87" s="808">
        <f t="shared" ref="E87:AO87" si="14">SUM(E22,E59,E60,E64,E74:E76,E84)</f>
        <v>353</v>
      </c>
      <c r="F87" s="808">
        <f t="shared" si="14"/>
        <v>487</v>
      </c>
      <c r="G87" s="808">
        <f t="shared" si="14"/>
        <v>3364</v>
      </c>
      <c r="H87" s="808">
        <f t="shared" si="14"/>
        <v>4765</v>
      </c>
      <c r="I87" s="808">
        <f t="shared" si="14"/>
        <v>8129</v>
      </c>
      <c r="J87" s="808">
        <f t="shared" si="14"/>
        <v>4</v>
      </c>
      <c r="K87" s="808">
        <f t="shared" si="14"/>
        <v>32</v>
      </c>
      <c r="L87" s="808">
        <f t="shared" si="14"/>
        <v>88</v>
      </c>
      <c r="M87" s="808">
        <f t="shared" si="14"/>
        <v>120</v>
      </c>
      <c r="N87" s="808">
        <f t="shared" si="14"/>
        <v>142</v>
      </c>
      <c r="O87" s="808">
        <f t="shared" si="14"/>
        <v>927</v>
      </c>
      <c r="P87" s="808">
        <f t="shared" si="14"/>
        <v>1208</v>
      </c>
      <c r="Q87" s="808">
        <f t="shared" si="14"/>
        <v>2135</v>
      </c>
      <c r="R87" s="808">
        <f t="shared" si="14"/>
        <v>109</v>
      </c>
      <c r="S87" s="808">
        <f t="shared" si="14"/>
        <v>878</v>
      </c>
      <c r="T87" s="808">
        <f t="shared" si="14"/>
        <v>1211</v>
      </c>
      <c r="U87" s="808">
        <f t="shared" si="14"/>
        <v>2089</v>
      </c>
      <c r="V87" s="808">
        <f t="shared" si="14"/>
        <v>115</v>
      </c>
      <c r="W87" s="808">
        <f t="shared" si="14"/>
        <v>869</v>
      </c>
      <c r="X87" s="808">
        <f t="shared" si="14"/>
        <v>1193</v>
      </c>
      <c r="Y87" s="808">
        <f t="shared" si="14"/>
        <v>2062</v>
      </c>
      <c r="Z87" s="808">
        <f t="shared" si="14"/>
        <v>117</v>
      </c>
      <c r="AA87" s="808">
        <f t="shared" si="14"/>
        <v>658</v>
      </c>
      <c r="AB87" s="808">
        <f t="shared" si="14"/>
        <v>1065</v>
      </c>
      <c r="AC87" s="808">
        <f t="shared" si="14"/>
        <v>1723</v>
      </c>
      <c r="AD87" s="808">
        <f t="shared" si="14"/>
        <v>877</v>
      </c>
      <c r="AE87" s="808">
        <f t="shared" si="14"/>
        <v>1157</v>
      </c>
      <c r="AF87" s="808">
        <f t="shared" si="14"/>
        <v>2034</v>
      </c>
      <c r="AG87" s="808">
        <f t="shared" si="14"/>
        <v>644</v>
      </c>
      <c r="AH87" s="808">
        <f t="shared" si="14"/>
        <v>879</v>
      </c>
      <c r="AI87" s="808">
        <f t="shared" si="14"/>
        <v>1523</v>
      </c>
      <c r="AJ87" s="808">
        <f t="shared" si="14"/>
        <v>25</v>
      </c>
      <c r="AK87" s="808">
        <f t="shared" si="14"/>
        <v>6</v>
      </c>
      <c r="AL87" s="808">
        <f t="shared" si="14"/>
        <v>39</v>
      </c>
      <c r="AM87" s="808">
        <f t="shared" si="14"/>
        <v>532</v>
      </c>
      <c r="AN87" s="808">
        <f t="shared" si="14"/>
        <v>602</v>
      </c>
      <c r="AO87" s="878">
        <f t="shared" si="14"/>
        <v>56</v>
      </c>
    </row>
    <row r="88" spans="1:41" s="165" customFormat="1" ht="24" customHeight="1" x14ac:dyDescent="0.25">
      <c r="A88" s="1395" t="s">
        <v>789</v>
      </c>
      <c r="B88" s="1396"/>
      <c r="C88" s="1396"/>
      <c r="D88" s="809">
        <f>SUM(D28,D56,D61,D65,D70,D77,D85)</f>
        <v>11</v>
      </c>
      <c r="E88" s="809">
        <f t="shared" ref="E88:AO88" si="15">SUM(E28,E56,E61,E65,E70,E77,E85)</f>
        <v>202</v>
      </c>
      <c r="F88" s="809">
        <f t="shared" si="15"/>
        <v>151</v>
      </c>
      <c r="G88" s="809">
        <f t="shared" si="15"/>
        <v>1295</v>
      </c>
      <c r="H88" s="809">
        <f t="shared" si="15"/>
        <v>1733</v>
      </c>
      <c r="I88" s="809">
        <f>SUM(I28,I56,I61,I65,I70,I77,I85)</f>
        <v>3028</v>
      </c>
      <c r="J88" s="809">
        <f t="shared" si="15"/>
        <v>0</v>
      </c>
      <c r="K88" s="809">
        <f t="shared" si="15"/>
        <v>0</v>
      </c>
      <c r="L88" s="809">
        <f t="shared" si="15"/>
        <v>0</v>
      </c>
      <c r="M88" s="809">
        <f t="shared" si="15"/>
        <v>0</v>
      </c>
      <c r="N88" s="809">
        <f t="shared" si="15"/>
        <v>41</v>
      </c>
      <c r="O88" s="809">
        <f t="shared" si="15"/>
        <v>449</v>
      </c>
      <c r="P88" s="809">
        <f t="shared" si="15"/>
        <v>543</v>
      </c>
      <c r="Q88" s="809">
        <f t="shared" si="15"/>
        <v>992</v>
      </c>
      <c r="R88" s="809">
        <f t="shared" si="15"/>
        <v>40</v>
      </c>
      <c r="S88" s="809">
        <f t="shared" si="15"/>
        <v>373</v>
      </c>
      <c r="T88" s="809">
        <f t="shared" si="15"/>
        <v>483</v>
      </c>
      <c r="U88" s="809">
        <f t="shared" si="15"/>
        <v>856</v>
      </c>
      <c r="V88" s="809">
        <f t="shared" si="15"/>
        <v>32</v>
      </c>
      <c r="W88" s="809">
        <f t="shared" si="15"/>
        <v>251</v>
      </c>
      <c r="X88" s="809">
        <f t="shared" si="15"/>
        <v>400</v>
      </c>
      <c r="Y88" s="809">
        <f t="shared" si="15"/>
        <v>651</v>
      </c>
      <c r="Z88" s="809">
        <f t="shared" si="15"/>
        <v>29</v>
      </c>
      <c r="AA88" s="809">
        <f t="shared" si="15"/>
        <v>222</v>
      </c>
      <c r="AB88" s="809">
        <f t="shared" si="15"/>
        <v>307</v>
      </c>
      <c r="AC88" s="809">
        <f t="shared" si="15"/>
        <v>529</v>
      </c>
      <c r="AD88" s="809">
        <f t="shared" si="15"/>
        <v>402</v>
      </c>
      <c r="AE88" s="809">
        <f t="shared" si="15"/>
        <v>480</v>
      </c>
      <c r="AF88" s="809">
        <f t="shared" si="15"/>
        <v>882</v>
      </c>
      <c r="AG88" s="809">
        <f t="shared" si="15"/>
        <v>217</v>
      </c>
      <c r="AH88" s="809">
        <f t="shared" si="15"/>
        <v>353</v>
      </c>
      <c r="AI88" s="809">
        <f t="shared" si="15"/>
        <v>570</v>
      </c>
      <c r="AJ88" s="809">
        <f t="shared" si="15"/>
        <v>7</v>
      </c>
      <c r="AK88" s="809">
        <f t="shared" si="15"/>
        <v>4</v>
      </c>
      <c r="AL88" s="809">
        <f t="shared" si="15"/>
        <v>8</v>
      </c>
      <c r="AM88" s="809">
        <f t="shared" si="15"/>
        <v>197</v>
      </c>
      <c r="AN88" s="809">
        <f t="shared" si="15"/>
        <v>216</v>
      </c>
      <c r="AO88" s="879">
        <f t="shared" si="15"/>
        <v>13</v>
      </c>
    </row>
    <row r="89" spans="1:41" s="212" customFormat="1" ht="24" customHeight="1" x14ac:dyDescent="0.25">
      <c r="A89" s="1375" t="s">
        <v>1064</v>
      </c>
      <c r="B89" s="1376"/>
      <c r="C89" s="1376"/>
      <c r="D89" s="810">
        <f>SUM(D41,D57,D62,D66:D68,D71:D72,D78:D79,D82)</f>
        <v>22</v>
      </c>
      <c r="E89" s="810">
        <f t="shared" ref="E89:AO89" si="16">SUM(E41,E57,E62,E66:E68,E71:E72,E78:E79,E82)</f>
        <v>309</v>
      </c>
      <c r="F89" s="810">
        <f t="shared" si="16"/>
        <v>557</v>
      </c>
      <c r="G89" s="810">
        <f t="shared" si="16"/>
        <v>5505</v>
      </c>
      <c r="H89" s="810">
        <f t="shared" si="16"/>
        <v>2760</v>
      </c>
      <c r="I89" s="810">
        <f>SUM(I41,I57,I62,I66:I68,I71:I72,I78:I79,I82)</f>
        <v>8265</v>
      </c>
      <c r="J89" s="810">
        <f t="shared" si="16"/>
        <v>0</v>
      </c>
      <c r="K89" s="810">
        <f t="shared" si="16"/>
        <v>0</v>
      </c>
      <c r="L89" s="810">
        <f t="shared" si="16"/>
        <v>0</v>
      </c>
      <c r="M89" s="810">
        <f t="shared" si="16"/>
        <v>0</v>
      </c>
      <c r="N89" s="810">
        <f t="shared" si="16"/>
        <v>165</v>
      </c>
      <c r="O89" s="810">
        <f t="shared" si="16"/>
        <v>1852</v>
      </c>
      <c r="P89" s="810">
        <f t="shared" si="16"/>
        <v>855</v>
      </c>
      <c r="Q89" s="810">
        <f t="shared" si="16"/>
        <v>2707</v>
      </c>
      <c r="R89" s="810">
        <f t="shared" si="16"/>
        <v>125</v>
      </c>
      <c r="S89" s="810">
        <f t="shared" si="16"/>
        <v>1327</v>
      </c>
      <c r="T89" s="810">
        <f t="shared" si="16"/>
        <v>623</v>
      </c>
      <c r="U89" s="810">
        <f t="shared" si="16"/>
        <v>1950</v>
      </c>
      <c r="V89" s="810">
        <f t="shared" si="16"/>
        <v>129</v>
      </c>
      <c r="W89" s="810">
        <f t="shared" si="16"/>
        <v>1440</v>
      </c>
      <c r="X89" s="810">
        <f t="shared" si="16"/>
        <v>646</v>
      </c>
      <c r="Y89" s="810">
        <f t="shared" si="16"/>
        <v>2086</v>
      </c>
      <c r="Z89" s="810">
        <f t="shared" si="16"/>
        <v>138</v>
      </c>
      <c r="AA89" s="810">
        <f t="shared" si="16"/>
        <v>886</v>
      </c>
      <c r="AB89" s="810">
        <f t="shared" si="16"/>
        <v>636</v>
      </c>
      <c r="AC89" s="810">
        <f t="shared" si="16"/>
        <v>1522</v>
      </c>
      <c r="AD89" s="810">
        <f t="shared" si="16"/>
        <v>1526</v>
      </c>
      <c r="AE89" s="810">
        <f t="shared" si="16"/>
        <v>746</v>
      </c>
      <c r="AF89" s="810">
        <f t="shared" si="16"/>
        <v>2272</v>
      </c>
      <c r="AG89" s="810">
        <f t="shared" si="16"/>
        <v>1372</v>
      </c>
      <c r="AH89" s="810">
        <f t="shared" si="16"/>
        <v>656</v>
      </c>
      <c r="AI89" s="810">
        <f t="shared" si="16"/>
        <v>2028</v>
      </c>
      <c r="AJ89" s="810">
        <f t="shared" si="16"/>
        <v>16</v>
      </c>
      <c r="AK89" s="810">
        <f t="shared" si="16"/>
        <v>3</v>
      </c>
      <c r="AL89" s="810">
        <f t="shared" si="16"/>
        <v>42</v>
      </c>
      <c r="AM89" s="810">
        <f t="shared" si="16"/>
        <v>546</v>
      </c>
      <c r="AN89" s="810">
        <f t="shared" si="16"/>
        <v>607</v>
      </c>
      <c r="AO89" s="880">
        <f t="shared" si="16"/>
        <v>57</v>
      </c>
    </row>
    <row r="90" spans="1:41" s="212" customFormat="1" ht="24" customHeight="1" thickBot="1" x14ac:dyDescent="0.3">
      <c r="A90" s="1377" t="s">
        <v>790</v>
      </c>
      <c r="B90" s="1378"/>
      <c r="C90" s="1378"/>
      <c r="D90" s="811">
        <f>SUM(D87:D89)</f>
        <v>59</v>
      </c>
      <c r="E90" s="811">
        <f t="shared" ref="E90:AO90" si="17">SUM(E87:E89)</f>
        <v>864</v>
      </c>
      <c r="F90" s="811">
        <f t="shared" si="17"/>
        <v>1195</v>
      </c>
      <c r="G90" s="811">
        <f t="shared" si="17"/>
        <v>10164</v>
      </c>
      <c r="H90" s="811">
        <f t="shared" si="17"/>
        <v>9258</v>
      </c>
      <c r="I90" s="811">
        <f>SUM(I87:I89)</f>
        <v>19422</v>
      </c>
      <c r="J90" s="811">
        <f t="shared" si="17"/>
        <v>4</v>
      </c>
      <c r="K90" s="811">
        <f t="shared" si="17"/>
        <v>32</v>
      </c>
      <c r="L90" s="811">
        <f t="shared" si="17"/>
        <v>88</v>
      </c>
      <c r="M90" s="811">
        <f t="shared" si="17"/>
        <v>120</v>
      </c>
      <c r="N90" s="811">
        <f t="shared" si="17"/>
        <v>348</v>
      </c>
      <c r="O90" s="811">
        <f t="shared" si="17"/>
        <v>3228</v>
      </c>
      <c r="P90" s="811">
        <f t="shared" si="17"/>
        <v>2606</v>
      </c>
      <c r="Q90" s="811">
        <f t="shared" si="17"/>
        <v>5834</v>
      </c>
      <c r="R90" s="811">
        <f t="shared" si="17"/>
        <v>274</v>
      </c>
      <c r="S90" s="811">
        <f t="shared" si="17"/>
        <v>2578</v>
      </c>
      <c r="T90" s="811">
        <f t="shared" si="17"/>
        <v>2317</v>
      </c>
      <c r="U90" s="811">
        <f t="shared" si="17"/>
        <v>4895</v>
      </c>
      <c r="V90" s="811">
        <f t="shared" si="17"/>
        <v>276</v>
      </c>
      <c r="W90" s="811">
        <f t="shared" si="17"/>
        <v>2560</v>
      </c>
      <c r="X90" s="811">
        <f t="shared" si="17"/>
        <v>2239</v>
      </c>
      <c r="Y90" s="811">
        <f t="shared" si="17"/>
        <v>4799</v>
      </c>
      <c r="Z90" s="811">
        <f t="shared" si="17"/>
        <v>284</v>
      </c>
      <c r="AA90" s="811">
        <f t="shared" si="17"/>
        <v>1766</v>
      </c>
      <c r="AB90" s="811">
        <f t="shared" si="17"/>
        <v>2008</v>
      </c>
      <c r="AC90" s="811">
        <f t="shared" si="17"/>
        <v>3774</v>
      </c>
      <c r="AD90" s="811">
        <f t="shared" si="17"/>
        <v>2805</v>
      </c>
      <c r="AE90" s="811">
        <f t="shared" si="17"/>
        <v>2383</v>
      </c>
      <c r="AF90" s="811">
        <f t="shared" si="17"/>
        <v>5188</v>
      </c>
      <c r="AG90" s="811">
        <f t="shared" si="17"/>
        <v>2233</v>
      </c>
      <c r="AH90" s="811">
        <f t="shared" si="17"/>
        <v>1888</v>
      </c>
      <c r="AI90" s="811">
        <f t="shared" si="17"/>
        <v>4121</v>
      </c>
      <c r="AJ90" s="811">
        <f t="shared" si="17"/>
        <v>48</v>
      </c>
      <c r="AK90" s="811">
        <f t="shared" si="17"/>
        <v>13</v>
      </c>
      <c r="AL90" s="811">
        <f t="shared" si="17"/>
        <v>89</v>
      </c>
      <c r="AM90" s="811">
        <f t="shared" si="17"/>
        <v>1275</v>
      </c>
      <c r="AN90" s="811">
        <f t="shared" si="17"/>
        <v>1425</v>
      </c>
      <c r="AO90" s="881">
        <f t="shared" si="17"/>
        <v>126</v>
      </c>
    </row>
    <row r="91" spans="1:41" s="165" customFormat="1" ht="24" customHeight="1" x14ac:dyDescent="0.25">
      <c r="A91" s="1379" t="s">
        <v>791</v>
      </c>
      <c r="B91" s="1380"/>
      <c r="C91" s="1380"/>
      <c r="D91" s="812">
        <f>SUM(D49:D51)</f>
        <v>3</v>
      </c>
      <c r="E91" s="812">
        <f t="shared" ref="E91:AO91" si="18">SUM(E49:E51)</f>
        <v>39</v>
      </c>
      <c r="F91" s="812">
        <f t="shared" si="18"/>
        <v>18</v>
      </c>
      <c r="G91" s="812">
        <f t="shared" si="18"/>
        <v>544</v>
      </c>
      <c r="H91" s="812">
        <f t="shared" si="18"/>
        <v>193</v>
      </c>
      <c r="I91" s="812">
        <f t="shared" si="18"/>
        <v>737</v>
      </c>
      <c r="J91" s="812">
        <f t="shared" si="18"/>
        <v>0</v>
      </c>
      <c r="K91" s="812">
        <f t="shared" si="18"/>
        <v>0</v>
      </c>
      <c r="L91" s="812">
        <f t="shared" si="18"/>
        <v>0</v>
      </c>
      <c r="M91" s="812">
        <f t="shared" si="18"/>
        <v>0</v>
      </c>
      <c r="N91" s="812">
        <f t="shared" si="18"/>
        <v>15</v>
      </c>
      <c r="O91" s="812">
        <f t="shared" si="18"/>
        <v>344</v>
      </c>
      <c r="P91" s="812">
        <f t="shared" si="18"/>
        <v>86</v>
      </c>
      <c r="Q91" s="812">
        <f t="shared" si="18"/>
        <v>430</v>
      </c>
      <c r="R91" s="812">
        <f t="shared" si="18"/>
        <v>3</v>
      </c>
      <c r="S91" s="812">
        <f t="shared" si="18"/>
        <v>101</v>
      </c>
      <c r="T91" s="812">
        <f t="shared" si="18"/>
        <v>38</v>
      </c>
      <c r="U91" s="812">
        <f t="shared" si="18"/>
        <v>139</v>
      </c>
      <c r="V91" s="812">
        <f t="shared" si="18"/>
        <v>0</v>
      </c>
      <c r="W91" s="812">
        <f t="shared" si="18"/>
        <v>47</v>
      </c>
      <c r="X91" s="812">
        <f t="shared" si="18"/>
        <v>32</v>
      </c>
      <c r="Y91" s="812">
        <f t="shared" si="18"/>
        <v>79</v>
      </c>
      <c r="Z91" s="812">
        <f t="shared" si="18"/>
        <v>0</v>
      </c>
      <c r="AA91" s="812">
        <f t="shared" si="18"/>
        <v>52</v>
      </c>
      <c r="AB91" s="812">
        <f t="shared" si="18"/>
        <v>37</v>
      </c>
      <c r="AC91" s="812">
        <f t="shared" si="18"/>
        <v>89</v>
      </c>
      <c r="AD91" s="812">
        <f t="shared" si="18"/>
        <v>284</v>
      </c>
      <c r="AE91" s="812">
        <f t="shared" si="18"/>
        <v>55</v>
      </c>
      <c r="AF91" s="812">
        <f t="shared" si="18"/>
        <v>339</v>
      </c>
      <c r="AG91" s="812">
        <f t="shared" si="18"/>
        <v>61</v>
      </c>
      <c r="AH91" s="812">
        <f t="shared" si="18"/>
        <v>53</v>
      </c>
      <c r="AI91" s="812">
        <f t="shared" si="18"/>
        <v>114</v>
      </c>
      <c r="AJ91" s="812">
        <f t="shared" si="18"/>
        <v>3</v>
      </c>
      <c r="AK91" s="812"/>
      <c r="AL91" s="812">
        <f t="shared" si="18"/>
        <v>2</v>
      </c>
      <c r="AM91" s="812">
        <f t="shared" si="18"/>
        <v>59</v>
      </c>
      <c r="AN91" s="812">
        <f t="shared" si="18"/>
        <v>64</v>
      </c>
      <c r="AO91" s="813">
        <f t="shared" si="18"/>
        <v>14</v>
      </c>
    </row>
    <row r="92" spans="1:41" s="165" customFormat="1" ht="24" customHeight="1" x14ac:dyDescent="0.25">
      <c r="A92" s="1381" t="s">
        <v>1065</v>
      </c>
      <c r="B92" s="1382"/>
      <c r="C92" s="1382"/>
      <c r="D92" s="814">
        <f>SUM(D42:D48,D80)</f>
        <v>8</v>
      </c>
      <c r="E92" s="814">
        <f t="shared" ref="E92:AO92" si="19">SUM(E42:E48,E80)</f>
        <v>109</v>
      </c>
      <c r="F92" s="814">
        <f t="shared" si="19"/>
        <v>96</v>
      </c>
      <c r="G92" s="814">
        <f t="shared" si="19"/>
        <v>699</v>
      </c>
      <c r="H92" s="814">
        <f t="shared" si="19"/>
        <v>615</v>
      </c>
      <c r="I92" s="814">
        <f t="shared" si="19"/>
        <v>1314</v>
      </c>
      <c r="J92" s="814">
        <f t="shared" si="19"/>
        <v>0</v>
      </c>
      <c r="K92" s="814">
        <f t="shared" si="19"/>
        <v>0</v>
      </c>
      <c r="L92" s="814">
        <f t="shared" si="19"/>
        <v>0</v>
      </c>
      <c r="M92" s="814">
        <f t="shared" si="19"/>
        <v>0</v>
      </c>
      <c r="N92" s="814">
        <f t="shared" si="19"/>
        <v>14</v>
      </c>
      <c r="O92" s="814">
        <f t="shared" si="19"/>
        <v>107</v>
      </c>
      <c r="P92" s="814">
        <f t="shared" si="19"/>
        <v>98</v>
      </c>
      <c r="Q92" s="814">
        <f t="shared" si="19"/>
        <v>205</v>
      </c>
      <c r="R92" s="814">
        <f t="shared" si="19"/>
        <v>15</v>
      </c>
      <c r="S92" s="814">
        <f t="shared" si="19"/>
        <v>121</v>
      </c>
      <c r="T92" s="814">
        <f t="shared" si="19"/>
        <v>84</v>
      </c>
      <c r="U92" s="814">
        <f t="shared" si="19"/>
        <v>205</v>
      </c>
      <c r="V92" s="814">
        <f t="shared" si="19"/>
        <v>30</v>
      </c>
      <c r="W92" s="814">
        <f t="shared" si="19"/>
        <v>210</v>
      </c>
      <c r="X92" s="814">
        <f t="shared" si="19"/>
        <v>182</v>
      </c>
      <c r="Y92" s="814">
        <f t="shared" si="19"/>
        <v>392</v>
      </c>
      <c r="Z92" s="814">
        <f t="shared" si="19"/>
        <v>37</v>
      </c>
      <c r="AA92" s="814">
        <f t="shared" si="19"/>
        <v>261</v>
      </c>
      <c r="AB92" s="814">
        <f t="shared" si="19"/>
        <v>251</v>
      </c>
      <c r="AC92" s="814">
        <f t="shared" si="19"/>
        <v>512</v>
      </c>
      <c r="AD92" s="814">
        <f t="shared" si="19"/>
        <v>103</v>
      </c>
      <c r="AE92" s="814">
        <f t="shared" si="19"/>
        <v>94</v>
      </c>
      <c r="AF92" s="814">
        <f t="shared" si="19"/>
        <v>197</v>
      </c>
      <c r="AG92" s="814">
        <f t="shared" si="19"/>
        <v>211</v>
      </c>
      <c r="AH92" s="814">
        <f t="shared" si="19"/>
        <v>227</v>
      </c>
      <c r="AI92" s="814">
        <f t="shared" si="19"/>
        <v>438</v>
      </c>
      <c r="AJ92" s="814">
        <f t="shared" si="19"/>
        <v>7</v>
      </c>
      <c r="AK92" s="814"/>
      <c r="AL92" s="814">
        <f t="shared" si="19"/>
        <v>3</v>
      </c>
      <c r="AM92" s="814">
        <f t="shared" si="19"/>
        <v>143</v>
      </c>
      <c r="AN92" s="814">
        <f t="shared" si="19"/>
        <v>153</v>
      </c>
      <c r="AO92" s="815">
        <f t="shared" si="19"/>
        <v>36</v>
      </c>
    </row>
    <row r="93" spans="1:41" s="165" customFormat="1" ht="24" customHeight="1" thickBot="1" x14ac:dyDescent="0.3">
      <c r="A93" s="1383" t="s">
        <v>792</v>
      </c>
      <c r="B93" s="1384"/>
      <c r="C93" s="1384"/>
      <c r="D93" s="816">
        <f>SUM(D91:D92)</f>
        <v>11</v>
      </c>
      <c r="E93" s="816">
        <f t="shared" ref="E93:AO93" si="20">SUM(E91:E92)</f>
        <v>148</v>
      </c>
      <c r="F93" s="816">
        <f t="shared" si="20"/>
        <v>114</v>
      </c>
      <c r="G93" s="816">
        <f t="shared" si="20"/>
        <v>1243</v>
      </c>
      <c r="H93" s="816">
        <f t="shared" si="20"/>
        <v>808</v>
      </c>
      <c r="I93" s="816">
        <f t="shared" si="20"/>
        <v>2051</v>
      </c>
      <c r="J93" s="816">
        <f t="shared" si="20"/>
        <v>0</v>
      </c>
      <c r="K93" s="816">
        <f t="shared" si="20"/>
        <v>0</v>
      </c>
      <c r="L93" s="816">
        <f t="shared" si="20"/>
        <v>0</v>
      </c>
      <c r="M93" s="816">
        <f t="shared" si="20"/>
        <v>0</v>
      </c>
      <c r="N93" s="816">
        <f t="shared" si="20"/>
        <v>29</v>
      </c>
      <c r="O93" s="816">
        <f t="shared" si="20"/>
        <v>451</v>
      </c>
      <c r="P93" s="816">
        <f t="shared" si="20"/>
        <v>184</v>
      </c>
      <c r="Q93" s="816">
        <f t="shared" si="20"/>
        <v>635</v>
      </c>
      <c r="R93" s="816">
        <f t="shared" si="20"/>
        <v>18</v>
      </c>
      <c r="S93" s="816">
        <f t="shared" si="20"/>
        <v>222</v>
      </c>
      <c r="T93" s="816">
        <f t="shared" si="20"/>
        <v>122</v>
      </c>
      <c r="U93" s="816">
        <f t="shared" si="20"/>
        <v>344</v>
      </c>
      <c r="V93" s="816">
        <f t="shared" si="20"/>
        <v>30</v>
      </c>
      <c r="W93" s="816">
        <f t="shared" si="20"/>
        <v>257</v>
      </c>
      <c r="X93" s="816">
        <f t="shared" si="20"/>
        <v>214</v>
      </c>
      <c r="Y93" s="816">
        <f t="shared" si="20"/>
        <v>471</v>
      </c>
      <c r="Z93" s="816">
        <f t="shared" si="20"/>
        <v>37</v>
      </c>
      <c r="AA93" s="816">
        <f t="shared" si="20"/>
        <v>313</v>
      </c>
      <c r="AB93" s="816">
        <f t="shared" si="20"/>
        <v>288</v>
      </c>
      <c r="AC93" s="816">
        <f t="shared" si="20"/>
        <v>601</v>
      </c>
      <c r="AD93" s="816">
        <f t="shared" si="20"/>
        <v>387</v>
      </c>
      <c r="AE93" s="816">
        <f t="shared" si="20"/>
        <v>149</v>
      </c>
      <c r="AF93" s="816">
        <f t="shared" si="20"/>
        <v>536</v>
      </c>
      <c r="AG93" s="816">
        <f t="shared" si="20"/>
        <v>272</v>
      </c>
      <c r="AH93" s="816">
        <f t="shared" si="20"/>
        <v>280</v>
      </c>
      <c r="AI93" s="816">
        <f t="shared" si="20"/>
        <v>552</v>
      </c>
      <c r="AJ93" s="816">
        <f t="shared" si="20"/>
        <v>10</v>
      </c>
      <c r="AK93" s="816"/>
      <c r="AL93" s="816">
        <f t="shared" si="20"/>
        <v>5</v>
      </c>
      <c r="AM93" s="816">
        <f t="shared" si="20"/>
        <v>202</v>
      </c>
      <c r="AN93" s="816">
        <f t="shared" si="20"/>
        <v>217</v>
      </c>
      <c r="AO93" s="817">
        <f t="shared" si="20"/>
        <v>50</v>
      </c>
    </row>
    <row r="94" spans="1:41" s="165" customFormat="1" ht="24" customHeight="1" thickBot="1" x14ac:dyDescent="0.3">
      <c r="A94" s="1385" t="s">
        <v>793</v>
      </c>
      <c r="B94" s="1386"/>
      <c r="C94" s="1386"/>
      <c r="D94" s="818">
        <f>SUM(D93,D90)</f>
        <v>70</v>
      </c>
      <c r="E94" s="818">
        <f t="shared" ref="E94:AO94" si="21">SUM(E93,E90)</f>
        <v>1012</v>
      </c>
      <c r="F94" s="818">
        <f t="shared" si="21"/>
        <v>1309</v>
      </c>
      <c r="G94" s="818">
        <f t="shared" si="21"/>
        <v>11407</v>
      </c>
      <c r="H94" s="818">
        <f t="shared" si="21"/>
        <v>10066</v>
      </c>
      <c r="I94" s="818">
        <f>SUM(I93,I90)</f>
        <v>21473</v>
      </c>
      <c r="J94" s="818">
        <f t="shared" si="21"/>
        <v>4</v>
      </c>
      <c r="K94" s="818">
        <f t="shared" si="21"/>
        <v>32</v>
      </c>
      <c r="L94" s="818">
        <f t="shared" si="21"/>
        <v>88</v>
      </c>
      <c r="M94" s="818">
        <f t="shared" si="21"/>
        <v>120</v>
      </c>
      <c r="N94" s="818">
        <f t="shared" si="21"/>
        <v>377</v>
      </c>
      <c r="O94" s="818">
        <f t="shared" si="21"/>
        <v>3679</v>
      </c>
      <c r="P94" s="818">
        <f t="shared" si="21"/>
        <v>2790</v>
      </c>
      <c r="Q94" s="818">
        <f t="shared" si="21"/>
        <v>6469</v>
      </c>
      <c r="R94" s="818">
        <f t="shared" si="21"/>
        <v>292</v>
      </c>
      <c r="S94" s="818">
        <f t="shared" si="21"/>
        <v>2800</v>
      </c>
      <c r="T94" s="818">
        <f t="shared" si="21"/>
        <v>2439</v>
      </c>
      <c r="U94" s="818">
        <f t="shared" si="21"/>
        <v>5239</v>
      </c>
      <c r="V94" s="818">
        <f t="shared" si="21"/>
        <v>306</v>
      </c>
      <c r="W94" s="818">
        <f t="shared" si="21"/>
        <v>2817</v>
      </c>
      <c r="X94" s="818">
        <f t="shared" si="21"/>
        <v>2453</v>
      </c>
      <c r="Y94" s="818">
        <f t="shared" si="21"/>
        <v>5270</v>
      </c>
      <c r="Z94" s="818">
        <f t="shared" si="21"/>
        <v>321</v>
      </c>
      <c r="AA94" s="818">
        <f t="shared" si="21"/>
        <v>2079</v>
      </c>
      <c r="AB94" s="818">
        <f t="shared" si="21"/>
        <v>2296</v>
      </c>
      <c r="AC94" s="818">
        <f t="shared" si="21"/>
        <v>4375</v>
      </c>
      <c r="AD94" s="818">
        <f t="shared" si="21"/>
        <v>3192</v>
      </c>
      <c r="AE94" s="818">
        <f t="shared" si="21"/>
        <v>2532</v>
      </c>
      <c r="AF94" s="818">
        <f t="shared" si="21"/>
        <v>5724</v>
      </c>
      <c r="AG94" s="818">
        <f t="shared" si="21"/>
        <v>2505</v>
      </c>
      <c r="AH94" s="818">
        <f t="shared" si="21"/>
        <v>2168</v>
      </c>
      <c r="AI94" s="818">
        <f t="shared" si="21"/>
        <v>4673</v>
      </c>
      <c r="AJ94" s="818">
        <f t="shared" si="21"/>
        <v>58</v>
      </c>
      <c r="AK94" s="818">
        <f t="shared" si="21"/>
        <v>13</v>
      </c>
      <c r="AL94" s="818">
        <f t="shared" si="21"/>
        <v>94</v>
      </c>
      <c r="AM94" s="818">
        <f t="shared" si="21"/>
        <v>1477</v>
      </c>
      <c r="AN94" s="818">
        <f t="shared" si="21"/>
        <v>1642</v>
      </c>
      <c r="AO94" s="819">
        <f t="shared" si="21"/>
        <v>176</v>
      </c>
    </row>
    <row r="95" spans="1:41" x14ac:dyDescent="0.25">
      <c r="A95" s="1372"/>
      <c r="B95" s="1372"/>
      <c r="C95" s="1372"/>
      <c r="I95" s="264"/>
    </row>
    <row r="96" spans="1:41" x14ac:dyDescent="0.25">
      <c r="I96" s="264"/>
    </row>
  </sheetData>
  <sheetProtection password="CEC5" sheet="1" objects="1" scenarios="1"/>
  <mergeCells count="37">
    <mergeCell ref="A95:C95"/>
    <mergeCell ref="D1:D2"/>
    <mergeCell ref="E1:E2"/>
    <mergeCell ref="A89:C89"/>
    <mergeCell ref="A90:C90"/>
    <mergeCell ref="A91:C91"/>
    <mergeCell ref="A92:C92"/>
    <mergeCell ref="A93:C93"/>
    <mergeCell ref="A94:C94"/>
    <mergeCell ref="A63:C63"/>
    <mergeCell ref="A69:C69"/>
    <mergeCell ref="A73:C73"/>
    <mergeCell ref="A86:C86"/>
    <mergeCell ref="A87:C87"/>
    <mergeCell ref="A88:C88"/>
    <mergeCell ref="A22:C22"/>
    <mergeCell ref="A52:C52"/>
    <mergeCell ref="A55:C55"/>
    <mergeCell ref="A58:C58"/>
    <mergeCell ref="A53:B53"/>
    <mergeCell ref="A54:B54"/>
    <mergeCell ref="A81:B81"/>
    <mergeCell ref="A83:B83"/>
    <mergeCell ref="AJ1:AN1"/>
    <mergeCell ref="A1:A2"/>
    <mergeCell ref="B1:B2"/>
    <mergeCell ref="C1:C2"/>
    <mergeCell ref="F1:I1"/>
    <mergeCell ref="J1:M1"/>
    <mergeCell ref="N1:Q1"/>
    <mergeCell ref="R1:U1"/>
    <mergeCell ref="V1:Y1"/>
    <mergeCell ref="Z1:AC1"/>
    <mergeCell ref="AD1:AF1"/>
    <mergeCell ref="AG1:AI1"/>
    <mergeCell ref="A28:C28"/>
    <mergeCell ref="A41:C41"/>
  </mergeCells>
  <pageMargins left="0.43307086614173229" right="0.19685039370078741" top="0.11811023622047245" bottom="0.11811023622047245" header="0.31496062992125984" footer="0.31496062992125984"/>
  <pageSetup paperSize="9" scale="5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L80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7" sqref="N7"/>
    </sheetView>
  </sheetViews>
  <sheetFormatPr defaultRowHeight="15" x14ac:dyDescent="0.25"/>
  <cols>
    <col min="1" max="1" width="12.5703125" customWidth="1"/>
    <col min="2" max="2" width="8.140625" customWidth="1"/>
    <col min="3" max="3" width="32.140625" customWidth="1"/>
    <col min="4" max="4" width="6.85546875" customWidth="1"/>
    <col min="5" max="5" width="6.42578125" customWidth="1"/>
    <col min="6" max="9" width="5.140625" customWidth="1"/>
    <col min="10" max="12" width="6.140625" customWidth="1"/>
    <col min="18" max="18" width="9.42578125" customWidth="1"/>
  </cols>
  <sheetData>
    <row r="1" spans="1:12" ht="31.5" customHeight="1" thickBot="1" x14ac:dyDescent="0.3">
      <c r="A1" s="1402" t="s">
        <v>0</v>
      </c>
      <c r="B1" s="1404" t="s">
        <v>431</v>
      </c>
      <c r="C1" s="1402" t="s">
        <v>432</v>
      </c>
      <c r="D1" s="1406" t="s">
        <v>433</v>
      </c>
      <c r="E1" s="1407"/>
      <c r="F1" s="1408" t="s">
        <v>434</v>
      </c>
      <c r="G1" s="1407"/>
      <c r="H1" s="1408" t="s">
        <v>435</v>
      </c>
      <c r="I1" s="1407"/>
      <c r="J1" s="1397" t="s">
        <v>427</v>
      </c>
      <c r="K1" s="1398"/>
      <c r="L1" s="1399"/>
    </row>
    <row r="2" spans="1:12" ht="28.5" customHeight="1" thickBot="1" x14ac:dyDescent="0.3">
      <c r="A2" s="1403"/>
      <c r="B2" s="1405"/>
      <c r="C2" s="1403"/>
      <c r="D2" s="1" t="s">
        <v>436</v>
      </c>
      <c r="E2" s="2" t="s">
        <v>437</v>
      </c>
      <c r="F2" s="2" t="s">
        <v>438</v>
      </c>
      <c r="G2" s="2" t="s">
        <v>439</v>
      </c>
      <c r="H2" s="2" t="s">
        <v>440</v>
      </c>
      <c r="I2" s="2" t="s">
        <v>441</v>
      </c>
      <c r="J2" s="2" t="s">
        <v>425</v>
      </c>
      <c r="K2" s="2" t="s">
        <v>426</v>
      </c>
      <c r="L2" s="3" t="s">
        <v>428</v>
      </c>
    </row>
    <row r="3" spans="1:12" ht="21" customHeight="1" x14ac:dyDescent="0.25">
      <c r="A3" s="451" t="s">
        <v>132</v>
      </c>
      <c r="B3" s="452">
        <v>703739</v>
      </c>
      <c r="C3" s="453" t="s">
        <v>442</v>
      </c>
      <c r="D3" s="454">
        <v>11</v>
      </c>
      <c r="E3" s="455">
        <v>9</v>
      </c>
      <c r="F3" s="455"/>
      <c r="G3" s="455"/>
      <c r="H3" s="455"/>
      <c r="I3" s="455"/>
      <c r="J3" s="455">
        <f>SUM(D3,F3,H3)</f>
        <v>11</v>
      </c>
      <c r="K3" s="455">
        <f>SUM(E3,G3,I3)</f>
        <v>9</v>
      </c>
      <c r="L3" s="456">
        <f>SUM(J3:K3)</f>
        <v>20</v>
      </c>
    </row>
    <row r="4" spans="1:12" ht="21" customHeight="1" x14ac:dyDescent="0.25">
      <c r="A4" s="457" t="s">
        <v>132</v>
      </c>
      <c r="B4" s="458">
        <v>703937</v>
      </c>
      <c r="C4" s="459" t="s">
        <v>212</v>
      </c>
      <c r="D4" s="460">
        <v>16</v>
      </c>
      <c r="E4" s="461">
        <v>12</v>
      </c>
      <c r="F4" s="461"/>
      <c r="G4" s="461"/>
      <c r="H4" s="461"/>
      <c r="I4" s="461"/>
      <c r="J4" s="461">
        <f t="shared" ref="J4:K71" si="0">SUM(D4,F4,H4)</f>
        <v>16</v>
      </c>
      <c r="K4" s="461">
        <f t="shared" si="0"/>
        <v>12</v>
      </c>
      <c r="L4" s="462">
        <f t="shared" ref="L4:L71" si="1">SUM(J4:K4)</f>
        <v>28</v>
      </c>
    </row>
    <row r="5" spans="1:12" ht="21" customHeight="1" x14ac:dyDescent="0.25">
      <c r="A5" s="457" t="s">
        <v>132</v>
      </c>
      <c r="B5" s="458">
        <v>703946</v>
      </c>
      <c r="C5" s="459" t="s">
        <v>213</v>
      </c>
      <c r="D5" s="460"/>
      <c r="E5" s="461"/>
      <c r="F5" s="461">
        <v>13</v>
      </c>
      <c r="G5" s="461">
        <v>8</v>
      </c>
      <c r="H5" s="461"/>
      <c r="I5" s="461"/>
      <c r="J5" s="461">
        <f t="shared" si="0"/>
        <v>13</v>
      </c>
      <c r="K5" s="461">
        <f t="shared" si="0"/>
        <v>8</v>
      </c>
      <c r="L5" s="462">
        <f t="shared" si="1"/>
        <v>21</v>
      </c>
    </row>
    <row r="6" spans="1:12" ht="21" customHeight="1" x14ac:dyDescent="0.25">
      <c r="A6" s="457" t="s">
        <v>132</v>
      </c>
      <c r="B6" s="458">
        <v>704022</v>
      </c>
      <c r="C6" s="459" t="s">
        <v>1070</v>
      </c>
      <c r="D6" s="460"/>
      <c r="E6" s="461"/>
      <c r="F6" s="461"/>
      <c r="G6" s="461"/>
      <c r="H6" s="461">
        <v>10</v>
      </c>
      <c r="I6" s="461">
        <v>7</v>
      </c>
      <c r="J6" s="461">
        <f t="shared" si="0"/>
        <v>10</v>
      </c>
      <c r="K6" s="461">
        <f t="shared" si="0"/>
        <v>7</v>
      </c>
      <c r="L6" s="462">
        <f t="shared" si="1"/>
        <v>17</v>
      </c>
    </row>
    <row r="7" spans="1:12" ht="21" customHeight="1" x14ac:dyDescent="0.25">
      <c r="A7" s="457" t="s">
        <v>132</v>
      </c>
      <c r="B7" s="458">
        <v>704096</v>
      </c>
      <c r="C7" s="459" t="s">
        <v>217</v>
      </c>
      <c r="D7" s="460">
        <v>10</v>
      </c>
      <c r="E7" s="461">
        <v>14</v>
      </c>
      <c r="F7" s="461"/>
      <c r="G7" s="461"/>
      <c r="H7" s="461"/>
      <c r="I7" s="461"/>
      <c r="J7" s="461">
        <f t="shared" si="0"/>
        <v>10</v>
      </c>
      <c r="K7" s="461">
        <f t="shared" si="0"/>
        <v>14</v>
      </c>
      <c r="L7" s="462">
        <f t="shared" si="1"/>
        <v>24</v>
      </c>
    </row>
    <row r="8" spans="1:12" ht="21" customHeight="1" x14ac:dyDescent="0.25">
      <c r="A8" s="457" t="s">
        <v>132</v>
      </c>
      <c r="B8" s="458">
        <v>704119</v>
      </c>
      <c r="C8" s="459" t="s">
        <v>219</v>
      </c>
      <c r="D8" s="460">
        <v>11</v>
      </c>
      <c r="E8" s="461">
        <v>4</v>
      </c>
      <c r="F8" s="461"/>
      <c r="G8" s="461"/>
      <c r="H8" s="461"/>
      <c r="I8" s="461"/>
      <c r="J8" s="461">
        <f t="shared" si="0"/>
        <v>11</v>
      </c>
      <c r="K8" s="461">
        <f t="shared" si="0"/>
        <v>4</v>
      </c>
      <c r="L8" s="462">
        <f t="shared" si="1"/>
        <v>15</v>
      </c>
    </row>
    <row r="9" spans="1:12" ht="21" customHeight="1" x14ac:dyDescent="0.25">
      <c r="A9" s="457" t="s">
        <v>132</v>
      </c>
      <c r="B9" s="458">
        <v>704298</v>
      </c>
      <c r="C9" s="459" t="s">
        <v>227</v>
      </c>
      <c r="D9" s="460">
        <v>7</v>
      </c>
      <c r="E9" s="461">
        <v>7</v>
      </c>
      <c r="F9" s="461"/>
      <c r="G9" s="461"/>
      <c r="H9" s="461"/>
      <c r="I9" s="461"/>
      <c r="J9" s="461">
        <f t="shared" si="0"/>
        <v>7</v>
      </c>
      <c r="K9" s="461">
        <f t="shared" si="0"/>
        <v>7</v>
      </c>
      <c r="L9" s="462">
        <f t="shared" si="1"/>
        <v>14</v>
      </c>
    </row>
    <row r="10" spans="1:12" ht="21" customHeight="1" x14ac:dyDescent="0.25">
      <c r="A10" s="457" t="s">
        <v>132</v>
      </c>
      <c r="B10" s="458">
        <v>704307</v>
      </c>
      <c r="C10" s="459" t="s">
        <v>228</v>
      </c>
      <c r="D10" s="460"/>
      <c r="E10" s="461"/>
      <c r="F10" s="461"/>
      <c r="G10" s="461"/>
      <c r="H10" s="461">
        <v>5</v>
      </c>
      <c r="I10" s="461">
        <v>9</v>
      </c>
      <c r="J10" s="461">
        <f t="shared" si="0"/>
        <v>5</v>
      </c>
      <c r="K10" s="461">
        <f t="shared" si="0"/>
        <v>9</v>
      </c>
      <c r="L10" s="462">
        <f t="shared" si="1"/>
        <v>14</v>
      </c>
    </row>
    <row r="11" spans="1:12" ht="21" customHeight="1" x14ac:dyDescent="0.25">
      <c r="A11" s="457" t="s">
        <v>132</v>
      </c>
      <c r="B11" s="458">
        <v>704329</v>
      </c>
      <c r="C11" s="459" t="s">
        <v>230</v>
      </c>
      <c r="D11" s="460">
        <v>10</v>
      </c>
      <c r="E11" s="461">
        <v>19</v>
      </c>
      <c r="F11" s="461"/>
      <c r="G11" s="461"/>
      <c r="H11" s="461"/>
      <c r="I11" s="461"/>
      <c r="J11" s="461">
        <f t="shared" si="0"/>
        <v>10</v>
      </c>
      <c r="K11" s="461">
        <f t="shared" si="0"/>
        <v>19</v>
      </c>
      <c r="L11" s="462">
        <f t="shared" si="1"/>
        <v>29</v>
      </c>
    </row>
    <row r="12" spans="1:12" ht="21" customHeight="1" x14ac:dyDescent="0.25">
      <c r="A12" s="457" t="s">
        <v>132</v>
      </c>
      <c r="B12" s="458">
        <v>704352</v>
      </c>
      <c r="C12" s="459" t="s">
        <v>231</v>
      </c>
      <c r="D12" s="460"/>
      <c r="E12" s="461"/>
      <c r="F12" s="461"/>
      <c r="G12" s="461"/>
      <c r="H12" s="461">
        <v>13</v>
      </c>
      <c r="I12" s="461">
        <v>7</v>
      </c>
      <c r="J12" s="461">
        <f t="shared" si="0"/>
        <v>13</v>
      </c>
      <c r="K12" s="461">
        <f t="shared" si="0"/>
        <v>7</v>
      </c>
      <c r="L12" s="462">
        <f t="shared" si="1"/>
        <v>20</v>
      </c>
    </row>
    <row r="13" spans="1:12" ht="21" customHeight="1" x14ac:dyDescent="0.25">
      <c r="A13" s="457" t="s">
        <v>132</v>
      </c>
      <c r="B13" s="458">
        <v>704384</v>
      </c>
      <c r="C13" s="459" t="s">
        <v>443</v>
      </c>
      <c r="D13" s="460">
        <v>16</v>
      </c>
      <c r="E13" s="461">
        <v>15</v>
      </c>
      <c r="F13" s="461"/>
      <c r="G13" s="461"/>
      <c r="H13" s="461"/>
      <c r="I13" s="461"/>
      <c r="J13" s="461">
        <f t="shared" si="0"/>
        <v>16</v>
      </c>
      <c r="K13" s="461">
        <f t="shared" si="0"/>
        <v>15</v>
      </c>
      <c r="L13" s="462">
        <f t="shared" si="1"/>
        <v>31</v>
      </c>
    </row>
    <row r="14" spans="1:12" ht="21" customHeight="1" x14ac:dyDescent="0.25">
      <c r="A14" s="457" t="s">
        <v>132</v>
      </c>
      <c r="B14" s="458">
        <v>704397</v>
      </c>
      <c r="C14" s="459" t="s">
        <v>234</v>
      </c>
      <c r="D14" s="460"/>
      <c r="E14" s="461"/>
      <c r="F14" s="461"/>
      <c r="G14" s="461"/>
      <c r="H14" s="461">
        <v>6</v>
      </c>
      <c r="I14" s="461">
        <v>9</v>
      </c>
      <c r="J14" s="461">
        <f t="shared" si="0"/>
        <v>6</v>
      </c>
      <c r="K14" s="461">
        <f t="shared" si="0"/>
        <v>9</v>
      </c>
      <c r="L14" s="462">
        <f t="shared" si="1"/>
        <v>15</v>
      </c>
    </row>
    <row r="15" spans="1:12" ht="21" customHeight="1" x14ac:dyDescent="0.25">
      <c r="A15" s="457" t="s">
        <v>132</v>
      </c>
      <c r="B15" s="458">
        <v>704409</v>
      </c>
      <c r="C15" s="459" t="s">
        <v>235</v>
      </c>
      <c r="D15" s="460">
        <v>11</v>
      </c>
      <c r="E15" s="461">
        <v>10</v>
      </c>
      <c r="F15" s="461"/>
      <c r="G15" s="461"/>
      <c r="H15" s="461"/>
      <c r="I15" s="461"/>
      <c r="J15" s="461">
        <f t="shared" si="0"/>
        <v>11</v>
      </c>
      <c r="K15" s="461">
        <f t="shared" si="0"/>
        <v>10</v>
      </c>
      <c r="L15" s="462">
        <f t="shared" si="1"/>
        <v>21</v>
      </c>
    </row>
    <row r="16" spans="1:12" ht="21" customHeight="1" x14ac:dyDescent="0.25">
      <c r="A16" s="457" t="s">
        <v>132</v>
      </c>
      <c r="B16" s="458">
        <v>704422</v>
      </c>
      <c r="C16" s="459" t="s">
        <v>236</v>
      </c>
      <c r="D16" s="460"/>
      <c r="E16" s="461"/>
      <c r="F16" s="461"/>
      <c r="G16" s="461"/>
      <c r="H16" s="461">
        <v>6</v>
      </c>
      <c r="I16" s="461">
        <v>7</v>
      </c>
      <c r="J16" s="461">
        <f t="shared" si="0"/>
        <v>6</v>
      </c>
      <c r="K16" s="461">
        <f t="shared" si="0"/>
        <v>7</v>
      </c>
      <c r="L16" s="462">
        <f t="shared" si="1"/>
        <v>13</v>
      </c>
    </row>
    <row r="17" spans="1:12" ht="21" customHeight="1" x14ac:dyDescent="0.25">
      <c r="A17" s="457" t="s">
        <v>132</v>
      </c>
      <c r="B17" s="458">
        <v>704458</v>
      </c>
      <c r="C17" s="459" t="s">
        <v>237</v>
      </c>
      <c r="D17" s="460">
        <v>17</v>
      </c>
      <c r="E17" s="461">
        <v>15</v>
      </c>
      <c r="F17" s="461"/>
      <c r="G17" s="461"/>
      <c r="H17" s="461"/>
      <c r="I17" s="461"/>
      <c r="J17" s="461">
        <f t="shared" si="0"/>
        <v>17</v>
      </c>
      <c r="K17" s="461">
        <f t="shared" si="0"/>
        <v>15</v>
      </c>
      <c r="L17" s="462">
        <f t="shared" si="1"/>
        <v>32</v>
      </c>
    </row>
    <row r="18" spans="1:12" ht="21" customHeight="1" x14ac:dyDescent="0.25">
      <c r="A18" s="457" t="s">
        <v>132</v>
      </c>
      <c r="B18" s="458">
        <v>704487</v>
      </c>
      <c r="C18" s="459" t="s">
        <v>238</v>
      </c>
      <c r="D18" s="460">
        <v>12</v>
      </c>
      <c r="E18" s="461">
        <v>12</v>
      </c>
      <c r="F18" s="461"/>
      <c r="G18" s="461"/>
      <c r="H18" s="461"/>
      <c r="I18" s="461"/>
      <c r="J18" s="461">
        <f t="shared" si="0"/>
        <v>12</v>
      </c>
      <c r="K18" s="461">
        <f t="shared" si="0"/>
        <v>12</v>
      </c>
      <c r="L18" s="462">
        <f t="shared" si="1"/>
        <v>24</v>
      </c>
    </row>
    <row r="19" spans="1:12" ht="21" customHeight="1" x14ac:dyDescent="0.25">
      <c r="A19" s="457" t="s">
        <v>132</v>
      </c>
      <c r="B19" s="458">
        <v>704536</v>
      </c>
      <c r="C19" s="459" t="s">
        <v>240</v>
      </c>
      <c r="D19" s="460">
        <v>11</v>
      </c>
      <c r="E19" s="461">
        <v>17</v>
      </c>
      <c r="F19" s="461"/>
      <c r="G19" s="461"/>
      <c r="H19" s="461"/>
      <c r="I19" s="461"/>
      <c r="J19" s="461">
        <f t="shared" si="0"/>
        <v>11</v>
      </c>
      <c r="K19" s="461">
        <f t="shared" si="0"/>
        <v>17</v>
      </c>
      <c r="L19" s="462">
        <f t="shared" si="1"/>
        <v>28</v>
      </c>
    </row>
    <row r="20" spans="1:12" ht="21" customHeight="1" x14ac:dyDescent="0.25">
      <c r="A20" s="457" t="s">
        <v>132</v>
      </c>
      <c r="B20" s="458">
        <v>704751</v>
      </c>
      <c r="C20" s="459" t="s">
        <v>444</v>
      </c>
      <c r="D20" s="460"/>
      <c r="E20" s="461"/>
      <c r="F20" s="461"/>
      <c r="G20" s="461"/>
      <c r="H20" s="461">
        <v>12</v>
      </c>
      <c r="I20" s="461">
        <v>8</v>
      </c>
      <c r="J20" s="461">
        <f t="shared" si="0"/>
        <v>12</v>
      </c>
      <c r="K20" s="461">
        <f t="shared" si="0"/>
        <v>8</v>
      </c>
      <c r="L20" s="462">
        <f t="shared" si="1"/>
        <v>20</v>
      </c>
    </row>
    <row r="21" spans="1:12" ht="21" customHeight="1" x14ac:dyDescent="0.25">
      <c r="A21" s="457" t="s">
        <v>132</v>
      </c>
      <c r="B21" s="458">
        <v>704768</v>
      </c>
      <c r="C21" s="459" t="s">
        <v>242</v>
      </c>
      <c r="D21" s="460"/>
      <c r="E21" s="461"/>
      <c r="F21" s="461"/>
      <c r="G21" s="461"/>
      <c r="H21" s="461">
        <v>2</v>
      </c>
      <c r="I21" s="461">
        <v>7</v>
      </c>
      <c r="J21" s="461">
        <f t="shared" si="0"/>
        <v>2</v>
      </c>
      <c r="K21" s="461">
        <f t="shared" si="0"/>
        <v>7</v>
      </c>
      <c r="L21" s="462">
        <f t="shared" si="1"/>
        <v>9</v>
      </c>
    </row>
    <row r="22" spans="1:12" ht="21" customHeight="1" x14ac:dyDescent="0.25">
      <c r="A22" s="457" t="s">
        <v>132</v>
      </c>
      <c r="B22" s="458">
        <v>704780</v>
      </c>
      <c r="C22" s="459" t="s">
        <v>243</v>
      </c>
      <c r="D22" s="460"/>
      <c r="E22" s="461"/>
      <c r="F22" s="461"/>
      <c r="G22" s="461"/>
      <c r="H22" s="461">
        <v>10</v>
      </c>
      <c r="I22" s="461">
        <v>11</v>
      </c>
      <c r="J22" s="461">
        <f t="shared" si="0"/>
        <v>10</v>
      </c>
      <c r="K22" s="461">
        <f t="shared" si="0"/>
        <v>11</v>
      </c>
      <c r="L22" s="462">
        <f t="shared" si="1"/>
        <v>21</v>
      </c>
    </row>
    <row r="23" spans="1:12" ht="21" customHeight="1" x14ac:dyDescent="0.25">
      <c r="A23" s="457" t="s">
        <v>132</v>
      </c>
      <c r="B23" s="458">
        <v>704803</v>
      </c>
      <c r="C23" s="459" t="s">
        <v>245</v>
      </c>
      <c r="D23" s="460"/>
      <c r="E23" s="461"/>
      <c r="F23" s="461"/>
      <c r="G23" s="461"/>
      <c r="H23" s="461">
        <v>7</v>
      </c>
      <c r="I23" s="461">
        <v>8</v>
      </c>
      <c r="J23" s="461">
        <f t="shared" si="0"/>
        <v>7</v>
      </c>
      <c r="K23" s="461">
        <f t="shared" si="0"/>
        <v>8</v>
      </c>
      <c r="L23" s="462">
        <f t="shared" si="1"/>
        <v>15</v>
      </c>
    </row>
    <row r="24" spans="1:12" ht="21" customHeight="1" x14ac:dyDescent="0.25">
      <c r="A24" s="457" t="s">
        <v>132</v>
      </c>
      <c r="B24" s="458">
        <v>704820</v>
      </c>
      <c r="C24" s="459" t="s">
        <v>246</v>
      </c>
      <c r="D24" s="460">
        <v>14</v>
      </c>
      <c r="E24" s="461">
        <v>9</v>
      </c>
      <c r="F24" s="461"/>
      <c r="G24" s="461"/>
      <c r="H24" s="461"/>
      <c r="I24" s="461"/>
      <c r="J24" s="461">
        <f t="shared" si="0"/>
        <v>14</v>
      </c>
      <c r="K24" s="461">
        <f t="shared" si="0"/>
        <v>9</v>
      </c>
      <c r="L24" s="462">
        <f t="shared" si="1"/>
        <v>23</v>
      </c>
    </row>
    <row r="25" spans="1:12" ht="21" customHeight="1" x14ac:dyDescent="0.25">
      <c r="A25" s="457" t="s">
        <v>132</v>
      </c>
      <c r="B25" s="458">
        <v>704832</v>
      </c>
      <c r="C25" s="459" t="s">
        <v>247</v>
      </c>
      <c r="D25" s="460"/>
      <c r="E25" s="461"/>
      <c r="F25" s="461"/>
      <c r="G25" s="461"/>
      <c r="H25" s="461">
        <v>6</v>
      </c>
      <c r="I25" s="461">
        <v>10</v>
      </c>
      <c r="J25" s="461">
        <f t="shared" si="0"/>
        <v>6</v>
      </c>
      <c r="K25" s="461">
        <f t="shared" si="0"/>
        <v>10</v>
      </c>
      <c r="L25" s="462">
        <f t="shared" si="1"/>
        <v>16</v>
      </c>
    </row>
    <row r="26" spans="1:12" ht="21" customHeight="1" x14ac:dyDescent="0.25">
      <c r="A26" s="457" t="s">
        <v>132</v>
      </c>
      <c r="B26" s="458">
        <v>704839</v>
      </c>
      <c r="C26" s="459" t="s">
        <v>248</v>
      </c>
      <c r="D26" s="460">
        <v>14</v>
      </c>
      <c r="E26" s="461">
        <v>18</v>
      </c>
      <c r="F26" s="461"/>
      <c r="G26" s="461"/>
      <c r="H26" s="461"/>
      <c r="I26" s="461"/>
      <c r="J26" s="461">
        <f t="shared" si="0"/>
        <v>14</v>
      </c>
      <c r="K26" s="461">
        <f t="shared" si="0"/>
        <v>18</v>
      </c>
      <c r="L26" s="462">
        <f t="shared" si="1"/>
        <v>32</v>
      </c>
    </row>
    <row r="27" spans="1:12" ht="21" customHeight="1" x14ac:dyDescent="0.25">
      <c r="A27" s="457" t="s">
        <v>132</v>
      </c>
      <c r="B27" s="458">
        <v>704853</v>
      </c>
      <c r="C27" s="459" t="s">
        <v>249</v>
      </c>
      <c r="D27" s="460">
        <v>13</v>
      </c>
      <c r="E27" s="461">
        <v>16</v>
      </c>
      <c r="F27" s="461"/>
      <c r="G27" s="461"/>
      <c r="H27" s="461"/>
      <c r="I27" s="461"/>
      <c r="J27" s="461">
        <f t="shared" si="0"/>
        <v>13</v>
      </c>
      <c r="K27" s="461">
        <f t="shared" si="0"/>
        <v>16</v>
      </c>
      <c r="L27" s="462">
        <f t="shared" si="1"/>
        <v>29</v>
      </c>
    </row>
    <row r="28" spans="1:12" ht="21" customHeight="1" x14ac:dyDescent="0.25">
      <c r="A28" s="457" t="s">
        <v>132</v>
      </c>
      <c r="B28" s="458">
        <v>709537</v>
      </c>
      <c r="C28" s="459" t="s">
        <v>271</v>
      </c>
      <c r="D28" s="460">
        <v>36</v>
      </c>
      <c r="E28" s="461">
        <v>30</v>
      </c>
      <c r="F28" s="461"/>
      <c r="G28" s="461"/>
      <c r="H28" s="461"/>
      <c r="I28" s="461"/>
      <c r="J28" s="461">
        <f t="shared" si="0"/>
        <v>36</v>
      </c>
      <c r="K28" s="461">
        <f t="shared" si="0"/>
        <v>30</v>
      </c>
      <c r="L28" s="462">
        <f t="shared" si="1"/>
        <v>66</v>
      </c>
    </row>
    <row r="29" spans="1:12" ht="21" customHeight="1" x14ac:dyDescent="0.25">
      <c r="A29" s="457" t="s">
        <v>132</v>
      </c>
      <c r="B29" s="458">
        <v>709562</v>
      </c>
      <c r="C29" s="459" t="s">
        <v>273</v>
      </c>
      <c r="D29" s="460">
        <v>15</v>
      </c>
      <c r="E29" s="461">
        <v>10</v>
      </c>
      <c r="F29" s="461"/>
      <c r="G29" s="461"/>
      <c r="H29" s="461"/>
      <c r="I29" s="461"/>
      <c r="J29" s="461">
        <f t="shared" si="0"/>
        <v>15</v>
      </c>
      <c r="K29" s="461">
        <f t="shared" si="0"/>
        <v>10</v>
      </c>
      <c r="L29" s="462">
        <f t="shared" si="1"/>
        <v>25</v>
      </c>
    </row>
    <row r="30" spans="1:12" s="5" customFormat="1" ht="25.5" customHeight="1" x14ac:dyDescent="0.2">
      <c r="A30" s="1409" t="s">
        <v>468</v>
      </c>
      <c r="B30" s="1410"/>
      <c r="C30" s="1411"/>
      <c r="D30" s="691">
        <f>SUM(D3:D29)</f>
        <v>224</v>
      </c>
      <c r="E30" s="691">
        <f t="shared" ref="E30:L30" si="2">SUM(E3:E29)</f>
        <v>217</v>
      </c>
      <c r="F30" s="691">
        <f t="shared" si="2"/>
        <v>13</v>
      </c>
      <c r="G30" s="691">
        <f t="shared" si="2"/>
        <v>8</v>
      </c>
      <c r="H30" s="691">
        <f t="shared" si="2"/>
        <v>77</v>
      </c>
      <c r="I30" s="691">
        <f t="shared" si="2"/>
        <v>83</v>
      </c>
      <c r="J30" s="691">
        <f t="shared" si="2"/>
        <v>314</v>
      </c>
      <c r="K30" s="691">
        <f t="shared" si="2"/>
        <v>308</v>
      </c>
      <c r="L30" s="691">
        <f t="shared" si="2"/>
        <v>622</v>
      </c>
    </row>
    <row r="31" spans="1:12" ht="21" customHeight="1" x14ac:dyDescent="0.25">
      <c r="A31" s="457" t="s">
        <v>23</v>
      </c>
      <c r="B31" s="458">
        <v>725728</v>
      </c>
      <c r="C31" s="459" t="s">
        <v>29</v>
      </c>
      <c r="D31" s="460">
        <v>14</v>
      </c>
      <c r="E31" s="461">
        <v>7</v>
      </c>
      <c r="F31" s="461"/>
      <c r="G31" s="461"/>
      <c r="H31" s="461"/>
      <c r="I31" s="461"/>
      <c r="J31" s="461">
        <f t="shared" si="0"/>
        <v>14</v>
      </c>
      <c r="K31" s="461">
        <f t="shared" si="0"/>
        <v>7</v>
      </c>
      <c r="L31" s="462">
        <f t="shared" si="1"/>
        <v>21</v>
      </c>
    </row>
    <row r="32" spans="1:12" ht="21" customHeight="1" x14ac:dyDescent="0.25">
      <c r="A32" s="457" t="s">
        <v>23</v>
      </c>
      <c r="B32" s="458">
        <v>725733</v>
      </c>
      <c r="C32" s="459" t="s">
        <v>30</v>
      </c>
      <c r="D32" s="460">
        <v>12</v>
      </c>
      <c r="E32" s="461">
        <v>21</v>
      </c>
      <c r="F32" s="461"/>
      <c r="G32" s="461"/>
      <c r="H32" s="461"/>
      <c r="I32" s="461"/>
      <c r="J32" s="461">
        <f t="shared" si="0"/>
        <v>12</v>
      </c>
      <c r="K32" s="461">
        <f t="shared" si="0"/>
        <v>21</v>
      </c>
      <c r="L32" s="462">
        <f t="shared" si="1"/>
        <v>33</v>
      </c>
    </row>
    <row r="33" spans="1:12" ht="21" customHeight="1" x14ac:dyDescent="0.25">
      <c r="A33" s="457" t="s">
        <v>23</v>
      </c>
      <c r="B33" s="458">
        <v>725740</v>
      </c>
      <c r="C33" s="459" t="s">
        <v>31</v>
      </c>
      <c r="D33" s="460"/>
      <c r="E33" s="461"/>
      <c r="F33" s="461"/>
      <c r="G33" s="461"/>
      <c r="H33" s="461">
        <v>10</v>
      </c>
      <c r="I33" s="461">
        <v>5</v>
      </c>
      <c r="J33" s="461">
        <f t="shared" si="0"/>
        <v>10</v>
      </c>
      <c r="K33" s="461">
        <f t="shared" si="0"/>
        <v>5</v>
      </c>
      <c r="L33" s="462">
        <f t="shared" si="1"/>
        <v>15</v>
      </c>
    </row>
    <row r="34" spans="1:12" ht="21" customHeight="1" x14ac:dyDescent="0.25">
      <c r="A34" s="457" t="s">
        <v>23</v>
      </c>
      <c r="B34" s="458">
        <v>725754</v>
      </c>
      <c r="C34" s="459" t="s">
        <v>32</v>
      </c>
      <c r="D34" s="460">
        <v>16</v>
      </c>
      <c r="E34" s="461">
        <v>16</v>
      </c>
      <c r="F34" s="461"/>
      <c r="G34" s="461"/>
      <c r="H34" s="461"/>
      <c r="I34" s="461"/>
      <c r="J34" s="461">
        <f t="shared" si="0"/>
        <v>16</v>
      </c>
      <c r="K34" s="461">
        <f t="shared" si="0"/>
        <v>16</v>
      </c>
      <c r="L34" s="462">
        <f t="shared" si="1"/>
        <v>32</v>
      </c>
    </row>
    <row r="35" spans="1:12" ht="21" customHeight="1" x14ac:dyDescent="0.25">
      <c r="A35" s="457" t="s">
        <v>23</v>
      </c>
      <c r="B35" s="458">
        <v>725755</v>
      </c>
      <c r="C35" s="459" t="s">
        <v>33</v>
      </c>
      <c r="D35" s="460">
        <v>14</v>
      </c>
      <c r="E35" s="461">
        <v>9</v>
      </c>
      <c r="F35" s="461"/>
      <c r="G35" s="461"/>
      <c r="H35" s="461"/>
      <c r="I35" s="461"/>
      <c r="J35" s="461">
        <f t="shared" si="0"/>
        <v>14</v>
      </c>
      <c r="K35" s="461">
        <f t="shared" si="0"/>
        <v>9</v>
      </c>
      <c r="L35" s="462">
        <f t="shared" si="1"/>
        <v>23</v>
      </c>
    </row>
    <row r="36" spans="1:12" ht="21" customHeight="1" x14ac:dyDescent="0.25">
      <c r="A36" s="457" t="s">
        <v>23</v>
      </c>
      <c r="B36" s="458">
        <v>725757</v>
      </c>
      <c r="C36" s="459" t="s">
        <v>34</v>
      </c>
      <c r="D36" s="460">
        <v>9</v>
      </c>
      <c r="E36" s="461">
        <v>17</v>
      </c>
      <c r="F36" s="461"/>
      <c r="G36" s="461"/>
      <c r="H36" s="461"/>
      <c r="I36" s="461"/>
      <c r="J36" s="461">
        <f t="shared" si="0"/>
        <v>9</v>
      </c>
      <c r="K36" s="461">
        <f t="shared" si="0"/>
        <v>17</v>
      </c>
      <c r="L36" s="462">
        <f t="shared" si="1"/>
        <v>26</v>
      </c>
    </row>
    <row r="37" spans="1:12" ht="21" customHeight="1" x14ac:dyDescent="0.25">
      <c r="A37" s="457" t="s">
        <v>23</v>
      </c>
      <c r="B37" s="458">
        <v>725762</v>
      </c>
      <c r="C37" s="459" t="s">
        <v>35</v>
      </c>
      <c r="D37" s="460"/>
      <c r="E37" s="461"/>
      <c r="F37" s="461"/>
      <c r="G37" s="461"/>
      <c r="H37" s="461">
        <v>9</v>
      </c>
      <c r="I37" s="461">
        <v>3</v>
      </c>
      <c r="J37" s="461">
        <f t="shared" si="0"/>
        <v>9</v>
      </c>
      <c r="K37" s="461">
        <f t="shared" si="0"/>
        <v>3</v>
      </c>
      <c r="L37" s="462">
        <f t="shared" si="1"/>
        <v>12</v>
      </c>
    </row>
    <row r="38" spans="1:12" ht="21" customHeight="1" x14ac:dyDescent="0.25">
      <c r="A38" s="457" t="s">
        <v>23</v>
      </c>
      <c r="B38" s="458">
        <v>725765</v>
      </c>
      <c r="C38" s="459" t="s">
        <v>36</v>
      </c>
      <c r="D38" s="460">
        <v>23</v>
      </c>
      <c r="E38" s="461">
        <v>13</v>
      </c>
      <c r="F38" s="461"/>
      <c r="G38" s="461"/>
      <c r="H38" s="461"/>
      <c r="I38" s="461"/>
      <c r="J38" s="461">
        <f t="shared" si="0"/>
        <v>23</v>
      </c>
      <c r="K38" s="461">
        <f t="shared" si="0"/>
        <v>13</v>
      </c>
      <c r="L38" s="462">
        <f t="shared" si="1"/>
        <v>36</v>
      </c>
    </row>
    <row r="39" spans="1:12" ht="21" customHeight="1" x14ac:dyDescent="0.25">
      <c r="A39" s="457" t="s">
        <v>23</v>
      </c>
      <c r="B39" s="458">
        <v>725774</v>
      </c>
      <c r="C39" s="459" t="s">
        <v>37</v>
      </c>
      <c r="D39" s="460"/>
      <c r="E39" s="461"/>
      <c r="F39" s="461"/>
      <c r="G39" s="461"/>
      <c r="H39" s="461">
        <v>15</v>
      </c>
      <c r="I39" s="461">
        <v>6</v>
      </c>
      <c r="J39" s="461">
        <f t="shared" si="0"/>
        <v>15</v>
      </c>
      <c r="K39" s="461">
        <f t="shared" si="0"/>
        <v>6</v>
      </c>
      <c r="L39" s="462">
        <f t="shared" si="1"/>
        <v>21</v>
      </c>
    </row>
    <row r="40" spans="1:12" ht="21" customHeight="1" x14ac:dyDescent="0.25">
      <c r="A40" s="457" t="s">
        <v>23</v>
      </c>
      <c r="B40" s="458">
        <v>725780</v>
      </c>
      <c r="C40" s="459" t="s">
        <v>38</v>
      </c>
      <c r="D40" s="460"/>
      <c r="E40" s="461"/>
      <c r="F40" s="461"/>
      <c r="G40" s="461"/>
      <c r="H40" s="461">
        <v>11</v>
      </c>
      <c r="I40" s="461">
        <v>11</v>
      </c>
      <c r="J40" s="461">
        <f t="shared" si="0"/>
        <v>11</v>
      </c>
      <c r="K40" s="461">
        <f t="shared" si="0"/>
        <v>11</v>
      </c>
      <c r="L40" s="462">
        <f t="shared" si="1"/>
        <v>22</v>
      </c>
    </row>
    <row r="41" spans="1:12" ht="21" customHeight="1" x14ac:dyDescent="0.25">
      <c r="A41" s="457" t="s">
        <v>23</v>
      </c>
      <c r="B41" s="458">
        <v>725786</v>
      </c>
      <c r="C41" s="459" t="s">
        <v>39</v>
      </c>
      <c r="D41" s="460"/>
      <c r="E41" s="461"/>
      <c r="F41" s="461"/>
      <c r="G41" s="461"/>
      <c r="H41" s="461">
        <v>11</v>
      </c>
      <c r="I41" s="461">
        <v>10</v>
      </c>
      <c r="J41" s="461">
        <f t="shared" si="0"/>
        <v>11</v>
      </c>
      <c r="K41" s="461">
        <f t="shared" si="0"/>
        <v>10</v>
      </c>
      <c r="L41" s="462">
        <f t="shared" si="1"/>
        <v>21</v>
      </c>
    </row>
    <row r="42" spans="1:12" ht="21" customHeight="1" x14ac:dyDescent="0.25">
      <c r="A42" s="457" t="s">
        <v>23</v>
      </c>
      <c r="B42" s="458">
        <v>725790</v>
      </c>
      <c r="C42" s="459" t="s">
        <v>40</v>
      </c>
      <c r="D42" s="460">
        <v>10</v>
      </c>
      <c r="E42" s="461">
        <v>13</v>
      </c>
      <c r="F42" s="461"/>
      <c r="G42" s="461"/>
      <c r="H42" s="461"/>
      <c r="I42" s="461"/>
      <c r="J42" s="461">
        <f t="shared" si="0"/>
        <v>10</v>
      </c>
      <c r="K42" s="461">
        <f t="shared" si="0"/>
        <v>13</v>
      </c>
      <c r="L42" s="462">
        <f t="shared" si="1"/>
        <v>23</v>
      </c>
    </row>
    <row r="43" spans="1:12" ht="21" customHeight="1" x14ac:dyDescent="0.25">
      <c r="A43" s="457" t="s">
        <v>23</v>
      </c>
      <c r="B43" s="458">
        <v>725798</v>
      </c>
      <c r="C43" s="459" t="s">
        <v>41</v>
      </c>
      <c r="D43" s="460"/>
      <c r="E43" s="461"/>
      <c r="F43" s="461"/>
      <c r="G43" s="461"/>
      <c r="H43" s="461">
        <v>8</v>
      </c>
      <c r="I43" s="461">
        <v>7</v>
      </c>
      <c r="J43" s="461">
        <f t="shared" si="0"/>
        <v>8</v>
      </c>
      <c r="K43" s="461">
        <f t="shared" si="0"/>
        <v>7</v>
      </c>
      <c r="L43" s="462">
        <f t="shared" si="1"/>
        <v>15</v>
      </c>
    </row>
    <row r="44" spans="1:12" ht="21" customHeight="1" x14ac:dyDescent="0.25">
      <c r="A44" s="457" t="s">
        <v>23</v>
      </c>
      <c r="B44" s="458">
        <v>725805</v>
      </c>
      <c r="C44" s="459" t="s">
        <v>42</v>
      </c>
      <c r="D44" s="460">
        <v>16</v>
      </c>
      <c r="E44" s="461">
        <v>18</v>
      </c>
      <c r="F44" s="461"/>
      <c r="G44" s="461"/>
      <c r="H44" s="461"/>
      <c r="I44" s="461"/>
      <c r="J44" s="461">
        <f t="shared" si="0"/>
        <v>16</v>
      </c>
      <c r="K44" s="461">
        <f t="shared" si="0"/>
        <v>18</v>
      </c>
      <c r="L44" s="462">
        <f t="shared" si="1"/>
        <v>34</v>
      </c>
    </row>
    <row r="45" spans="1:12" ht="21" customHeight="1" x14ac:dyDescent="0.25">
      <c r="A45" s="457" t="s">
        <v>23</v>
      </c>
      <c r="B45" s="458">
        <v>725808</v>
      </c>
      <c r="C45" s="459" t="s">
        <v>43</v>
      </c>
      <c r="D45" s="460">
        <v>16</v>
      </c>
      <c r="E45" s="461">
        <v>13</v>
      </c>
      <c r="F45" s="461"/>
      <c r="G45" s="461"/>
      <c r="H45" s="461"/>
      <c r="I45" s="461"/>
      <c r="J45" s="461">
        <f t="shared" si="0"/>
        <v>16</v>
      </c>
      <c r="K45" s="461">
        <f t="shared" si="0"/>
        <v>13</v>
      </c>
      <c r="L45" s="462">
        <f t="shared" si="1"/>
        <v>29</v>
      </c>
    </row>
    <row r="46" spans="1:12" ht="21" customHeight="1" x14ac:dyDescent="0.25">
      <c r="A46" s="457" t="s">
        <v>23</v>
      </c>
      <c r="B46" s="458">
        <v>725811</v>
      </c>
      <c r="C46" s="459" t="s">
        <v>44</v>
      </c>
      <c r="D46" s="460">
        <v>12</v>
      </c>
      <c r="E46" s="461">
        <v>15</v>
      </c>
      <c r="F46" s="461"/>
      <c r="G46" s="461"/>
      <c r="H46" s="461"/>
      <c r="I46" s="461"/>
      <c r="J46" s="461">
        <f t="shared" si="0"/>
        <v>12</v>
      </c>
      <c r="K46" s="461">
        <f t="shared" si="0"/>
        <v>15</v>
      </c>
      <c r="L46" s="462">
        <f t="shared" si="1"/>
        <v>27</v>
      </c>
    </row>
    <row r="47" spans="1:12" ht="21" customHeight="1" x14ac:dyDescent="0.25">
      <c r="A47" s="457" t="s">
        <v>23</v>
      </c>
      <c r="B47" s="458">
        <v>725816</v>
      </c>
      <c r="C47" s="459" t="s">
        <v>45</v>
      </c>
      <c r="D47" s="460"/>
      <c r="E47" s="461"/>
      <c r="F47" s="461"/>
      <c r="G47" s="461"/>
      <c r="H47" s="461">
        <v>12</v>
      </c>
      <c r="I47" s="461">
        <v>7</v>
      </c>
      <c r="J47" s="461">
        <f t="shared" si="0"/>
        <v>12</v>
      </c>
      <c r="K47" s="461">
        <f t="shared" si="0"/>
        <v>7</v>
      </c>
      <c r="L47" s="462">
        <f t="shared" si="1"/>
        <v>19</v>
      </c>
    </row>
    <row r="48" spans="1:12" ht="21" customHeight="1" x14ac:dyDescent="0.25">
      <c r="A48" s="457" t="s">
        <v>23</v>
      </c>
      <c r="B48" s="458">
        <v>725822</v>
      </c>
      <c r="C48" s="459" t="s">
        <v>46</v>
      </c>
      <c r="D48" s="460">
        <v>13</v>
      </c>
      <c r="E48" s="461">
        <v>9</v>
      </c>
      <c r="F48" s="461"/>
      <c r="G48" s="461"/>
      <c r="H48" s="461"/>
      <c r="I48" s="461"/>
      <c r="J48" s="461">
        <f t="shared" si="0"/>
        <v>13</v>
      </c>
      <c r="K48" s="461">
        <f t="shared" si="0"/>
        <v>9</v>
      </c>
      <c r="L48" s="462">
        <f t="shared" si="1"/>
        <v>22</v>
      </c>
    </row>
    <row r="49" spans="1:12" ht="21" customHeight="1" x14ac:dyDescent="0.25">
      <c r="A49" s="457" t="s">
        <v>23</v>
      </c>
      <c r="B49" s="458">
        <v>725826</v>
      </c>
      <c r="C49" s="459" t="s">
        <v>47</v>
      </c>
      <c r="D49" s="460">
        <v>12</v>
      </c>
      <c r="E49" s="461">
        <v>18</v>
      </c>
      <c r="F49" s="461"/>
      <c r="G49" s="461"/>
      <c r="H49" s="461"/>
      <c r="I49" s="461"/>
      <c r="J49" s="461">
        <f t="shared" si="0"/>
        <v>12</v>
      </c>
      <c r="K49" s="461">
        <f t="shared" si="0"/>
        <v>18</v>
      </c>
      <c r="L49" s="462">
        <f t="shared" si="1"/>
        <v>30</v>
      </c>
    </row>
    <row r="50" spans="1:12" ht="21" customHeight="1" x14ac:dyDescent="0.25">
      <c r="A50" s="457" t="s">
        <v>23</v>
      </c>
      <c r="B50" s="458">
        <v>725995</v>
      </c>
      <c r="C50" s="459" t="s">
        <v>53</v>
      </c>
      <c r="D50" s="460">
        <v>8</v>
      </c>
      <c r="E50" s="461">
        <v>9</v>
      </c>
      <c r="F50" s="461"/>
      <c r="G50" s="461"/>
      <c r="H50" s="461"/>
      <c r="I50" s="461"/>
      <c r="J50" s="461">
        <f t="shared" si="0"/>
        <v>8</v>
      </c>
      <c r="K50" s="461">
        <f t="shared" si="0"/>
        <v>9</v>
      </c>
      <c r="L50" s="462">
        <f t="shared" si="1"/>
        <v>17</v>
      </c>
    </row>
    <row r="51" spans="1:12" ht="21" customHeight="1" x14ac:dyDescent="0.25">
      <c r="A51" s="457" t="s">
        <v>23</v>
      </c>
      <c r="B51" s="458">
        <v>726010</v>
      </c>
      <c r="C51" s="459" t="s">
        <v>56</v>
      </c>
      <c r="D51" s="460">
        <v>17</v>
      </c>
      <c r="E51" s="461">
        <v>16</v>
      </c>
      <c r="F51" s="461"/>
      <c r="G51" s="461"/>
      <c r="H51" s="461"/>
      <c r="I51" s="461"/>
      <c r="J51" s="461">
        <f t="shared" si="0"/>
        <v>17</v>
      </c>
      <c r="K51" s="461">
        <f t="shared" si="0"/>
        <v>16</v>
      </c>
      <c r="L51" s="462">
        <f t="shared" si="1"/>
        <v>33</v>
      </c>
    </row>
    <row r="52" spans="1:12" ht="21" customHeight="1" x14ac:dyDescent="0.25">
      <c r="A52" s="457" t="s">
        <v>23</v>
      </c>
      <c r="B52" s="458">
        <v>745110</v>
      </c>
      <c r="C52" s="459" t="s">
        <v>63</v>
      </c>
      <c r="D52" s="460">
        <v>10</v>
      </c>
      <c r="E52" s="461">
        <v>11</v>
      </c>
      <c r="F52" s="461"/>
      <c r="G52" s="461"/>
      <c r="H52" s="461"/>
      <c r="I52" s="461"/>
      <c r="J52" s="461">
        <f t="shared" si="0"/>
        <v>10</v>
      </c>
      <c r="K52" s="461">
        <f t="shared" si="0"/>
        <v>11</v>
      </c>
      <c r="L52" s="462">
        <f t="shared" si="1"/>
        <v>21</v>
      </c>
    </row>
    <row r="53" spans="1:12" s="5" customFormat="1" ht="24" customHeight="1" x14ac:dyDescent="0.2">
      <c r="A53" s="1409" t="s">
        <v>469</v>
      </c>
      <c r="B53" s="1410"/>
      <c r="C53" s="1411"/>
      <c r="D53" s="691">
        <f>SUM(D31:D52)</f>
        <v>202</v>
      </c>
      <c r="E53" s="691">
        <f t="shared" ref="E53:L53" si="3">SUM(E31:E52)</f>
        <v>205</v>
      </c>
      <c r="F53" s="691">
        <f t="shared" si="3"/>
        <v>0</v>
      </c>
      <c r="G53" s="691">
        <f t="shared" si="3"/>
        <v>0</v>
      </c>
      <c r="H53" s="691">
        <f t="shared" si="3"/>
        <v>76</v>
      </c>
      <c r="I53" s="691">
        <f t="shared" si="3"/>
        <v>49</v>
      </c>
      <c r="J53" s="691">
        <f t="shared" si="3"/>
        <v>278</v>
      </c>
      <c r="K53" s="691">
        <f t="shared" si="3"/>
        <v>254</v>
      </c>
      <c r="L53" s="691">
        <f t="shared" si="3"/>
        <v>532</v>
      </c>
    </row>
    <row r="54" spans="1:12" ht="21" customHeight="1" x14ac:dyDescent="0.25">
      <c r="A54" s="457" t="s">
        <v>80</v>
      </c>
      <c r="B54" s="458">
        <v>726217</v>
      </c>
      <c r="C54" s="459" t="s">
        <v>92</v>
      </c>
      <c r="D54" s="460">
        <v>15</v>
      </c>
      <c r="E54" s="461">
        <v>24</v>
      </c>
      <c r="F54" s="461"/>
      <c r="G54" s="461"/>
      <c r="H54" s="461"/>
      <c r="I54" s="461"/>
      <c r="J54" s="461">
        <f t="shared" si="0"/>
        <v>15</v>
      </c>
      <c r="K54" s="461">
        <f t="shared" si="0"/>
        <v>24</v>
      </c>
      <c r="L54" s="462">
        <f t="shared" si="1"/>
        <v>39</v>
      </c>
    </row>
    <row r="55" spans="1:12" ht="21" customHeight="1" x14ac:dyDescent="0.25">
      <c r="A55" s="457" t="s">
        <v>80</v>
      </c>
      <c r="B55" s="458">
        <v>726239</v>
      </c>
      <c r="C55" s="459" t="s">
        <v>98</v>
      </c>
      <c r="D55" s="460"/>
      <c r="E55" s="461"/>
      <c r="F55" s="461"/>
      <c r="G55" s="461"/>
      <c r="H55" s="461">
        <v>9</v>
      </c>
      <c r="I55" s="461">
        <v>6</v>
      </c>
      <c r="J55" s="461">
        <f t="shared" si="0"/>
        <v>9</v>
      </c>
      <c r="K55" s="461">
        <f t="shared" si="0"/>
        <v>6</v>
      </c>
      <c r="L55" s="462">
        <f t="shared" si="1"/>
        <v>15</v>
      </c>
    </row>
    <row r="56" spans="1:12" ht="21" customHeight="1" x14ac:dyDescent="0.25">
      <c r="A56" s="457" t="s">
        <v>80</v>
      </c>
      <c r="B56" s="458">
        <v>726248</v>
      </c>
      <c r="C56" s="459" t="s">
        <v>100</v>
      </c>
      <c r="D56" s="460"/>
      <c r="E56" s="461"/>
      <c r="F56" s="461"/>
      <c r="G56" s="461"/>
      <c r="H56" s="461">
        <v>7</v>
      </c>
      <c r="I56" s="461">
        <v>10</v>
      </c>
      <c r="J56" s="461">
        <f t="shared" si="0"/>
        <v>7</v>
      </c>
      <c r="K56" s="461">
        <f t="shared" si="0"/>
        <v>10</v>
      </c>
      <c r="L56" s="462">
        <f t="shared" si="1"/>
        <v>17</v>
      </c>
    </row>
    <row r="57" spans="1:12" ht="21" customHeight="1" x14ac:dyDescent="0.25">
      <c r="A57" s="457" t="s">
        <v>80</v>
      </c>
      <c r="B57" s="458">
        <v>726253</v>
      </c>
      <c r="C57" s="459" t="s">
        <v>101</v>
      </c>
      <c r="D57" s="460"/>
      <c r="E57" s="461"/>
      <c r="F57" s="461"/>
      <c r="G57" s="461"/>
      <c r="H57" s="461">
        <v>9</v>
      </c>
      <c r="I57" s="461">
        <v>5</v>
      </c>
      <c r="J57" s="461">
        <f t="shared" si="0"/>
        <v>9</v>
      </c>
      <c r="K57" s="461">
        <f t="shared" si="0"/>
        <v>5</v>
      </c>
      <c r="L57" s="462">
        <f t="shared" si="1"/>
        <v>14</v>
      </c>
    </row>
    <row r="58" spans="1:12" ht="21" customHeight="1" x14ac:dyDescent="0.25">
      <c r="A58" s="457" t="s">
        <v>80</v>
      </c>
      <c r="B58" s="458">
        <v>726254</v>
      </c>
      <c r="C58" s="459" t="s">
        <v>102</v>
      </c>
      <c r="D58" s="460"/>
      <c r="E58" s="461"/>
      <c r="F58" s="461">
        <v>8</v>
      </c>
      <c r="G58" s="461">
        <v>7</v>
      </c>
      <c r="H58" s="461"/>
      <c r="I58" s="461"/>
      <c r="J58" s="461">
        <f t="shared" si="0"/>
        <v>8</v>
      </c>
      <c r="K58" s="461">
        <f t="shared" si="0"/>
        <v>7</v>
      </c>
      <c r="L58" s="462">
        <f t="shared" si="1"/>
        <v>15</v>
      </c>
    </row>
    <row r="59" spans="1:12" s="5" customFormat="1" ht="22.5" customHeight="1" x14ac:dyDescent="0.2">
      <c r="A59" s="1409" t="s">
        <v>470</v>
      </c>
      <c r="B59" s="1410"/>
      <c r="C59" s="1411"/>
      <c r="D59" s="691">
        <f>SUM(D54:D58)</f>
        <v>15</v>
      </c>
      <c r="E59" s="691">
        <f t="shared" ref="E59:L59" si="4">SUM(E54:E58)</f>
        <v>24</v>
      </c>
      <c r="F59" s="691">
        <f t="shared" si="4"/>
        <v>8</v>
      </c>
      <c r="G59" s="691">
        <f t="shared" si="4"/>
        <v>7</v>
      </c>
      <c r="H59" s="691">
        <f t="shared" si="4"/>
        <v>25</v>
      </c>
      <c r="I59" s="691">
        <f t="shared" si="4"/>
        <v>21</v>
      </c>
      <c r="J59" s="691">
        <f t="shared" si="4"/>
        <v>48</v>
      </c>
      <c r="K59" s="691">
        <f t="shared" si="4"/>
        <v>52</v>
      </c>
      <c r="L59" s="691">
        <f t="shared" si="4"/>
        <v>100</v>
      </c>
    </row>
    <row r="60" spans="1:12" ht="21" customHeight="1" x14ac:dyDescent="0.25">
      <c r="A60" s="457" t="s">
        <v>113</v>
      </c>
      <c r="B60" s="458">
        <v>726051</v>
      </c>
      <c r="C60" s="459" t="s">
        <v>88</v>
      </c>
      <c r="D60" s="460"/>
      <c r="E60" s="461"/>
      <c r="F60" s="461"/>
      <c r="G60" s="461"/>
      <c r="H60" s="461">
        <v>6</v>
      </c>
      <c r="I60" s="461">
        <v>8</v>
      </c>
      <c r="J60" s="461">
        <f t="shared" si="0"/>
        <v>6</v>
      </c>
      <c r="K60" s="461">
        <f t="shared" si="0"/>
        <v>8</v>
      </c>
      <c r="L60" s="462">
        <f t="shared" si="1"/>
        <v>14</v>
      </c>
    </row>
    <row r="61" spans="1:12" ht="21" customHeight="1" x14ac:dyDescent="0.25">
      <c r="A61" s="457" t="s">
        <v>113</v>
      </c>
      <c r="B61" s="458">
        <v>726067</v>
      </c>
      <c r="C61" s="459" t="s">
        <v>122</v>
      </c>
      <c r="D61" s="460">
        <v>22</v>
      </c>
      <c r="E61" s="461">
        <v>17</v>
      </c>
      <c r="F61" s="461"/>
      <c r="G61" s="461"/>
      <c r="H61" s="461"/>
      <c r="I61" s="461"/>
      <c r="J61" s="461">
        <f t="shared" si="0"/>
        <v>22</v>
      </c>
      <c r="K61" s="461">
        <f t="shared" si="0"/>
        <v>17</v>
      </c>
      <c r="L61" s="462">
        <f t="shared" si="1"/>
        <v>39</v>
      </c>
    </row>
    <row r="62" spans="1:12" ht="21" customHeight="1" x14ac:dyDescent="0.25">
      <c r="A62" s="457" t="s">
        <v>113</v>
      </c>
      <c r="B62" s="458">
        <v>726069</v>
      </c>
      <c r="C62" s="459" t="s">
        <v>123</v>
      </c>
      <c r="D62" s="460">
        <v>17</v>
      </c>
      <c r="E62" s="461">
        <v>5</v>
      </c>
      <c r="F62" s="461"/>
      <c r="G62" s="461"/>
      <c r="H62" s="461"/>
      <c r="I62" s="461"/>
      <c r="J62" s="461">
        <f t="shared" si="0"/>
        <v>17</v>
      </c>
      <c r="K62" s="461">
        <f t="shared" si="0"/>
        <v>5</v>
      </c>
      <c r="L62" s="462">
        <f t="shared" si="1"/>
        <v>22</v>
      </c>
    </row>
    <row r="63" spans="1:12" ht="21" customHeight="1" x14ac:dyDescent="0.25">
      <c r="A63" s="457" t="s">
        <v>113</v>
      </c>
      <c r="B63" s="458">
        <v>726114</v>
      </c>
      <c r="C63" s="459" t="s">
        <v>125</v>
      </c>
      <c r="D63" s="460">
        <v>9</v>
      </c>
      <c r="E63" s="461">
        <v>20</v>
      </c>
      <c r="F63" s="461"/>
      <c r="G63" s="461"/>
      <c r="H63" s="461"/>
      <c r="I63" s="461"/>
      <c r="J63" s="461">
        <f t="shared" si="0"/>
        <v>9</v>
      </c>
      <c r="K63" s="461">
        <f t="shared" si="0"/>
        <v>20</v>
      </c>
      <c r="L63" s="462">
        <f t="shared" si="1"/>
        <v>29</v>
      </c>
    </row>
    <row r="64" spans="1:12" ht="21" customHeight="1" x14ac:dyDescent="0.25">
      <c r="A64" s="457" t="s">
        <v>113</v>
      </c>
      <c r="B64" s="458">
        <v>726139</v>
      </c>
      <c r="C64" s="459" t="s">
        <v>127</v>
      </c>
      <c r="D64" s="460">
        <v>17</v>
      </c>
      <c r="E64" s="461">
        <v>12</v>
      </c>
      <c r="F64" s="461"/>
      <c r="G64" s="461"/>
      <c r="H64" s="461"/>
      <c r="I64" s="461"/>
      <c r="J64" s="461">
        <f t="shared" si="0"/>
        <v>17</v>
      </c>
      <c r="K64" s="461">
        <f t="shared" si="0"/>
        <v>12</v>
      </c>
      <c r="L64" s="462">
        <f t="shared" si="1"/>
        <v>29</v>
      </c>
    </row>
    <row r="65" spans="1:12" s="5" customFormat="1" ht="24.75" customHeight="1" x14ac:dyDescent="0.2">
      <c r="A65" s="1409" t="s">
        <v>471</v>
      </c>
      <c r="B65" s="1410"/>
      <c r="C65" s="1411"/>
      <c r="D65" s="691">
        <f>SUM(D60:D64)</f>
        <v>65</v>
      </c>
      <c r="E65" s="691">
        <f t="shared" ref="E65:L65" si="5">SUM(E60:E64)</f>
        <v>54</v>
      </c>
      <c r="F65" s="691">
        <f t="shared" si="5"/>
        <v>0</v>
      </c>
      <c r="G65" s="691">
        <f t="shared" si="5"/>
        <v>0</v>
      </c>
      <c r="H65" s="691">
        <f t="shared" si="5"/>
        <v>6</v>
      </c>
      <c r="I65" s="691">
        <f t="shared" si="5"/>
        <v>8</v>
      </c>
      <c r="J65" s="691">
        <f t="shared" si="5"/>
        <v>71</v>
      </c>
      <c r="K65" s="691">
        <f t="shared" si="5"/>
        <v>62</v>
      </c>
      <c r="L65" s="691">
        <f t="shared" si="5"/>
        <v>133</v>
      </c>
    </row>
    <row r="66" spans="1:12" ht="21" customHeight="1" x14ac:dyDescent="0.25">
      <c r="A66" s="457" t="s">
        <v>349</v>
      </c>
      <c r="B66" s="458">
        <v>726343</v>
      </c>
      <c r="C66" s="459" t="s">
        <v>362</v>
      </c>
      <c r="D66" s="460"/>
      <c r="E66" s="461"/>
      <c r="F66" s="461"/>
      <c r="G66" s="461"/>
      <c r="H66" s="461">
        <v>37</v>
      </c>
      <c r="I66" s="461">
        <v>40</v>
      </c>
      <c r="J66" s="461">
        <f t="shared" si="0"/>
        <v>37</v>
      </c>
      <c r="K66" s="461">
        <f t="shared" si="0"/>
        <v>40</v>
      </c>
      <c r="L66" s="462">
        <f t="shared" si="1"/>
        <v>77</v>
      </c>
    </row>
    <row r="67" spans="1:12" ht="21" customHeight="1" x14ac:dyDescent="0.25">
      <c r="A67" s="457" t="s">
        <v>349</v>
      </c>
      <c r="B67" s="458">
        <v>726360</v>
      </c>
      <c r="C67" s="459" t="s">
        <v>363</v>
      </c>
      <c r="D67" s="460"/>
      <c r="E67" s="461"/>
      <c r="F67" s="461">
        <v>9</v>
      </c>
      <c r="G67" s="461">
        <v>2</v>
      </c>
      <c r="H67" s="461"/>
      <c r="I67" s="461"/>
      <c r="J67" s="461">
        <f t="shared" si="0"/>
        <v>9</v>
      </c>
      <c r="K67" s="461">
        <f t="shared" si="0"/>
        <v>2</v>
      </c>
      <c r="L67" s="462">
        <f t="shared" si="1"/>
        <v>11</v>
      </c>
    </row>
    <row r="68" spans="1:12" ht="21" customHeight="1" x14ac:dyDescent="0.25">
      <c r="A68" s="457" t="s">
        <v>349</v>
      </c>
      <c r="B68" s="458">
        <v>726375</v>
      </c>
      <c r="C68" s="459" t="s">
        <v>364</v>
      </c>
      <c r="D68" s="460"/>
      <c r="E68" s="461"/>
      <c r="F68" s="461"/>
      <c r="G68" s="461"/>
      <c r="H68" s="461">
        <v>5</v>
      </c>
      <c r="I68" s="461">
        <v>8</v>
      </c>
      <c r="J68" s="461">
        <f t="shared" si="0"/>
        <v>5</v>
      </c>
      <c r="K68" s="461">
        <f t="shared" si="0"/>
        <v>8</v>
      </c>
      <c r="L68" s="462">
        <f t="shared" si="1"/>
        <v>13</v>
      </c>
    </row>
    <row r="69" spans="1:12" ht="21" customHeight="1" x14ac:dyDescent="0.25">
      <c r="A69" s="457" t="s">
        <v>349</v>
      </c>
      <c r="B69" s="458">
        <v>726377</v>
      </c>
      <c r="C69" s="459" t="s">
        <v>365</v>
      </c>
      <c r="D69" s="460"/>
      <c r="E69" s="461"/>
      <c r="F69" s="461"/>
      <c r="G69" s="461"/>
      <c r="H69" s="461">
        <v>15</v>
      </c>
      <c r="I69" s="461">
        <v>9</v>
      </c>
      <c r="J69" s="461">
        <f t="shared" si="0"/>
        <v>15</v>
      </c>
      <c r="K69" s="461">
        <f t="shared" si="0"/>
        <v>9</v>
      </c>
      <c r="L69" s="462">
        <f t="shared" si="1"/>
        <v>24</v>
      </c>
    </row>
    <row r="70" spans="1:12" ht="21" customHeight="1" x14ac:dyDescent="0.25">
      <c r="A70" s="457" t="s">
        <v>349</v>
      </c>
      <c r="B70" s="458">
        <v>726590</v>
      </c>
      <c r="C70" s="459" t="s">
        <v>368</v>
      </c>
      <c r="D70" s="460"/>
      <c r="E70" s="461"/>
      <c r="F70" s="461"/>
      <c r="G70" s="461"/>
      <c r="H70" s="461">
        <v>10</v>
      </c>
      <c r="I70" s="461">
        <v>10</v>
      </c>
      <c r="J70" s="461">
        <f t="shared" si="0"/>
        <v>10</v>
      </c>
      <c r="K70" s="461">
        <f t="shared" si="0"/>
        <v>10</v>
      </c>
      <c r="L70" s="462">
        <f t="shared" si="1"/>
        <v>20</v>
      </c>
    </row>
    <row r="71" spans="1:12" ht="21" customHeight="1" x14ac:dyDescent="0.25">
      <c r="A71" s="457" t="s">
        <v>349</v>
      </c>
      <c r="B71" s="458">
        <v>726603</v>
      </c>
      <c r="C71" s="459" t="s">
        <v>369</v>
      </c>
      <c r="D71" s="460">
        <v>76</v>
      </c>
      <c r="E71" s="461">
        <v>61</v>
      </c>
      <c r="F71" s="461"/>
      <c r="G71" s="461"/>
      <c r="H71" s="461"/>
      <c r="I71" s="461"/>
      <c r="J71" s="461">
        <f t="shared" si="0"/>
        <v>76</v>
      </c>
      <c r="K71" s="461">
        <f t="shared" si="0"/>
        <v>61</v>
      </c>
      <c r="L71" s="462">
        <f t="shared" si="1"/>
        <v>137</v>
      </c>
    </row>
    <row r="72" spans="1:12" ht="21" customHeight="1" x14ac:dyDescent="0.25">
      <c r="A72" s="457" t="s">
        <v>349</v>
      </c>
      <c r="B72" s="458">
        <v>726632</v>
      </c>
      <c r="C72" s="459" t="s">
        <v>371</v>
      </c>
      <c r="D72" s="460"/>
      <c r="E72" s="461"/>
      <c r="F72" s="461">
        <v>8</v>
      </c>
      <c r="G72" s="461">
        <v>3</v>
      </c>
      <c r="H72" s="461"/>
      <c r="I72" s="461"/>
      <c r="J72" s="461">
        <f t="shared" ref="J72:K79" si="6">SUM(D72,F72,H72)</f>
        <v>8</v>
      </c>
      <c r="K72" s="461">
        <f t="shared" si="6"/>
        <v>3</v>
      </c>
      <c r="L72" s="462">
        <f t="shared" ref="L72:L79" si="7">SUM(J72:K72)</f>
        <v>11</v>
      </c>
    </row>
    <row r="73" spans="1:12" ht="21" customHeight="1" x14ac:dyDescent="0.25">
      <c r="A73" s="457" t="s">
        <v>349</v>
      </c>
      <c r="B73" s="458">
        <v>726638</v>
      </c>
      <c r="C73" s="459" t="s">
        <v>372</v>
      </c>
      <c r="D73" s="460">
        <v>21</v>
      </c>
      <c r="E73" s="461">
        <v>26</v>
      </c>
      <c r="F73" s="461"/>
      <c r="G73" s="461"/>
      <c r="H73" s="461"/>
      <c r="I73" s="461"/>
      <c r="J73" s="461">
        <f t="shared" si="6"/>
        <v>21</v>
      </c>
      <c r="K73" s="461">
        <f t="shared" si="6"/>
        <v>26</v>
      </c>
      <c r="L73" s="462">
        <f t="shared" si="7"/>
        <v>47</v>
      </c>
    </row>
    <row r="74" spans="1:12" ht="21" customHeight="1" x14ac:dyDescent="0.25">
      <c r="A74" s="457" t="s">
        <v>349</v>
      </c>
      <c r="B74" s="458">
        <v>726643</v>
      </c>
      <c r="C74" s="459" t="s">
        <v>373</v>
      </c>
      <c r="D74" s="460">
        <v>11</v>
      </c>
      <c r="E74" s="461">
        <v>15</v>
      </c>
      <c r="F74" s="461"/>
      <c r="G74" s="461"/>
      <c r="H74" s="461"/>
      <c r="I74" s="461"/>
      <c r="J74" s="461">
        <f t="shared" si="6"/>
        <v>11</v>
      </c>
      <c r="K74" s="461">
        <f t="shared" si="6"/>
        <v>15</v>
      </c>
      <c r="L74" s="462">
        <f t="shared" si="7"/>
        <v>26</v>
      </c>
    </row>
    <row r="75" spans="1:12" ht="21" customHeight="1" x14ac:dyDescent="0.25">
      <c r="A75" s="457" t="s">
        <v>349</v>
      </c>
      <c r="B75" s="458">
        <v>726646</v>
      </c>
      <c r="C75" s="459" t="s">
        <v>374</v>
      </c>
      <c r="D75" s="460"/>
      <c r="E75" s="461"/>
      <c r="F75" s="461"/>
      <c r="G75" s="461"/>
      <c r="H75" s="461">
        <v>37</v>
      </c>
      <c r="I75" s="461">
        <v>36</v>
      </c>
      <c r="J75" s="461">
        <f t="shared" si="6"/>
        <v>37</v>
      </c>
      <c r="K75" s="461">
        <f t="shared" si="6"/>
        <v>36</v>
      </c>
      <c r="L75" s="462">
        <f t="shared" si="7"/>
        <v>73</v>
      </c>
    </row>
    <row r="76" spans="1:12" ht="21" customHeight="1" x14ac:dyDescent="0.25">
      <c r="A76" s="457" t="s">
        <v>349</v>
      </c>
      <c r="B76" s="458">
        <v>726650</v>
      </c>
      <c r="C76" s="459" t="s">
        <v>375</v>
      </c>
      <c r="D76" s="460">
        <v>13</v>
      </c>
      <c r="E76" s="461">
        <v>14</v>
      </c>
      <c r="F76" s="461"/>
      <c r="G76" s="461"/>
      <c r="H76" s="461"/>
      <c r="I76" s="461"/>
      <c r="J76" s="461">
        <f t="shared" si="6"/>
        <v>13</v>
      </c>
      <c r="K76" s="461">
        <f t="shared" si="6"/>
        <v>14</v>
      </c>
      <c r="L76" s="462">
        <f t="shared" si="7"/>
        <v>27</v>
      </c>
    </row>
    <row r="77" spans="1:12" ht="21" customHeight="1" x14ac:dyDescent="0.25">
      <c r="A77" s="457" t="s">
        <v>349</v>
      </c>
      <c r="B77" s="458">
        <v>745122</v>
      </c>
      <c r="C77" s="459" t="s">
        <v>379</v>
      </c>
      <c r="D77" s="460"/>
      <c r="E77" s="461"/>
      <c r="F77" s="461"/>
      <c r="G77" s="461"/>
      <c r="H77" s="461">
        <v>8</v>
      </c>
      <c r="I77" s="461">
        <v>9</v>
      </c>
      <c r="J77" s="461">
        <f t="shared" si="6"/>
        <v>8</v>
      </c>
      <c r="K77" s="461">
        <f t="shared" si="6"/>
        <v>9</v>
      </c>
      <c r="L77" s="462">
        <f t="shared" si="7"/>
        <v>17</v>
      </c>
    </row>
    <row r="78" spans="1:12" s="5" customFormat="1" ht="23.25" customHeight="1" x14ac:dyDescent="0.2">
      <c r="A78" s="1409" t="s">
        <v>472</v>
      </c>
      <c r="B78" s="1410"/>
      <c r="C78" s="1411"/>
      <c r="D78" s="692">
        <f>SUM(D66:D77)</f>
        <v>121</v>
      </c>
      <c r="E78" s="692">
        <f t="shared" ref="E78:L78" si="8">SUM(E66:E77)</f>
        <v>116</v>
      </c>
      <c r="F78" s="692">
        <f t="shared" si="8"/>
        <v>17</v>
      </c>
      <c r="G78" s="692">
        <f t="shared" si="8"/>
        <v>5</v>
      </c>
      <c r="H78" s="692">
        <f t="shared" si="8"/>
        <v>112</v>
      </c>
      <c r="I78" s="692">
        <f t="shared" si="8"/>
        <v>112</v>
      </c>
      <c r="J78" s="692">
        <f t="shared" si="8"/>
        <v>250</v>
      </c>
      <c r="K78" s="692">
        <f t="shared" si="8"/>
        <v>233</v>
      </c>
      <c r="L78" s="692">
        <f t="shared" si="8"/>
        <v>483</v>
      </c>
    </row>
    <row r="79" spans="1:12" ht="21" customHeight="1" thickBot="1" x14ac:dyDescent="0.3">
      <c r="A79" s="463" t="s">
        <v>398</v>
      </c>
      <c r="B79" s="464">
        <v>764485</v>
      </c>
      <c r="C79" s="465" t="s">
        <v>402</v>
      </c>
      <c r="D79" s="466">
        <v>14</v>
      </c>
      <c r="E79" s="467">
        <v>14</v>
      </c>
      <c r="F79" s="467"/>
      <c r="G79" s="467"/>
      <c r="H79" s="467"/>
      <c r="I79" s="467"/>
      <c r="J79" s="467">
        <f t="shared" si="6"/>
        <v>14</v>
      </c>
      <c r="K79" s="467">
        <f t="shared" si="6"/>
        <v>14</v>
      </c>
      <c r="L79" s="468">
        <f t="shared" si="7"/>
        <v>28</v>
      </c>
    </row>
    <row r="80" spans="1:12" s="4" customFormat="1" ht="26.25" customHeight="1" thickBot="1" x14ac:dyDescent="0.25">
      <c r="A80" s="1400" t="s">
        <v>445</v>
      </c>
      <c r="B80" s="1401"/>
      <c r="C80" s="1401"/>
      <c r="D80" s="6">
        <f>SUM(D3:D79)</f>
        <v>1268</v>
      </c>
      <c r="E80" s="7">
        <f t="shared" ref="E80:I80" si="9">SUM(E3:E79)</f>
        <v>1246</v>
      </c>
      <c r="F80" s="7">
        <f t="shared" si="9"/>
        <v>76</v>
      </c>
      <c r="G80" s="7">
        <f t="shared" si="9"/>
        <v>40</v>
      </c>
      <c r="H80" s="7">
        <f t="shared" si="9"/>
        <v>592</v>
      </c>
      <c r="I80" s="7">
        <f t="shared" si="9"/>
        <v>546</v>
      </c>
      <c r="J80" s="7">
        <f>SUM(J3:J79)</f>
        <v>1936</v>
      </c>
      <c r="K80" s="7">
        <f t="shared" ref="K80:L80" si="10">SUM(K3:K79)</f>
        <v>1832</v>
      </c>
      <c r="L80" s="8">
        <f t="shared" si="10"/>
        <v>3768</v>
      </c>
    </row>
  </sheetData>
  <sheetProtection password="CEC5" sheet="1" objects="1" scenarios="1"/>
  <mergeCells count="13">
    <mergeCell ref="J1:L1"/>
    <mergeCell ref="A80:C80"/>
    <mergeCell ref="A1:A2"/>
    <mergeCell ref="B1:B2"/>
    <mergeCell ref="C1:C2"/>
    <mergeCell ref="D1:E1"/>
    <mergeCell ref="F1:G1"/>
    <mergeCell ref="H1:I1"/>
    <mergeCell ref="A30:C30"/>
    <mergeCell ref="A53:C53"/>
    <mergeCell ref="A59:C59"/>
    <mergeCell ref="A65:C65"/>
    <mergeCell ref="A78:C78"/>
  </mergeCells>
  <pageMargins left="0.43307086614173229" right="0.11811023622047245" top="0.15748031496062992" bottom="0.15748031496062992" header="0.31496062992125984" footer="0.31496062992125984"/>
  <pageSetup paperSize="9" scale="9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L45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30" sqref="A30:O30"/>
    </sheetView>
  </sheetViews>
  <sheetFormatPr defaultRowHeight="15" x14ac:dyDescent="0.25"/>
  <cols>
    <col min="1" max="1" width="11.42578125" bestFit="1" customWidth="1"/>
    <col min="2" max="2" width="10.42578125" customWidth="1"/>
    <col min="3" max="3" width="5.42578125" bestFit="1" customWidth="1"/>
    <col min="4" max="38" width="5.7109375" customWidth="1"/>
  </cols>
  <sheetData>
    <row r="1" spans="1:38" ht="18" customHeight="1" thickBot="1" x14ac:dyDescent="0.3">
      <c r="A1" s="1420" t="s">
        <v>539</v>
      </c>
      <c r="B1" s="1420"/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420"/>
      <c r="P1" s="1420"/>
      <c r="Q1" s="1420"/>
      <c r="R1" s="1420"/>
      <c r="S1" s="1420"/>
      <c r="T1" s="1420"/>
      <c r="U1" s="1420"/>
      <c r="V1" s="1420"/>
      <c r="W1" s="1420"/>
      <c r="X1" s="1420"/>
      <c r="Y1" s="1420"/>
      <c r="Z1" s="1420"/>
      <c r="AA1" s="1420"/>
      <c r="AB1" s="1420"/>
      <c r="AC1" s="1420"/>
      <c r="AD1" s="1420"/>
      <c r="AE1" s="1420"/>
      <c r="AF1" s="1420"/>
      <c r="AG1" s="1420"/>
      <c r="AH1" s="1420"/>
      <c r="AI1" s="1420"/>
      <c r="AJ1" s="1420"/>
      <c r="AK1" s="1420"/>
      <c r="AL1" s="1420"/>
    </row>
    <row r="2" spans="1:38" ht="25.5" customHeight="1" x14ac:dyDescent="0.25">
      <c r="A2" s="1421" t="s">
        <v>540</v>
      </c>
      <c r="B2" s="1423" t="s">
        <v>541</v>
      </c>
      <c r="C2" s="1425" t="s">
        <v>542</v>
      </c>
      <c r="D2" s="1427" t="s">
        <v>543</v>
      </c>
      <c r="E2" s="1428"/>
      <c r="F2" s="1428"/>
      <c r="G2" s="1428"/>
      <c r="H2" s="1429"/>
      <c r="I2" s="1427" t="s">
        <v>544</v>
      </c>
      <c r="J2" s="1428"/>
      <c r="K2" s="1428"/>
      <c r="L2" s="1428"/>
      <c r="M2" s="1429"/>
      <c r="N2" s="1427" t="s">
        <v>545</v>
      </c>
      <c r="O2" s="1428"/>
      <c r="P2" s="1428"/>
      <c r="Q2" s="1428"/>
      <c r="R2" s="1429"/>
      <c r="S2" s="1430" t="s">
        <v>585</v>
      </c>
      <c r="T2" s="1428"/>
      <c r="U2" s="1428"/>
      <c r="V2" s="1428"/>
      <c r="W2" s="1429"/>
      <c r="X2" s="1431" t="s">
        <v>586</v>
      </c>
      <c r="Y2" s="1432"/>
      <c r="Z2" s="1432"/>
      <c r="AA2" s="1432"/>
      <c r="AB2" s="1433"/>
      <c r="AC2" s="1443" t="s">
        <v>587</v>
      </c>
      <c r="AD2" s="1444"/>
      <c r="AE2" s="1444"/>
      <c r="AF2" s="1444"/>
      <c r="AG2" s="1445"/>
      <c r="AH2" s="1427" t="s">
        <v>546</v>
      </c>
      <c r="AI2" s="1428"/>
      <c r="AJ2" s="1428"/>
      <c r="AK2" s="1428"/>
      <c r="AL2" s="1429"/>
    </row>
    <row r="3" spans="1:38" ht="60" customHeight="1" thickBot="1" x14ac:dyDescent="0.3">
      <c r="A3" s="1422"/>
      <c r="B3" s="1424"/>
      <c r="C3" s="1426"/>
      <c r="D3" s="885" t="s">
        <v>547</v>
      </c>
      <c r="E3" s="882" t="s">
        <v>548</v>
      </c>
      <c r="F3" s="883" t="s">
        <v>1049</v>
      </c>
      <c r="G3" s="883" t="s">
        <v>550</v>
      </c>
      <c r="H3" s="884" t="s">
        <v>1050</v>
      </c>
      <c r="I3" s="885" t="s">
        <v>553</v>
      </c>
      <c r="J3" s="883" t="s">
        <v>549</v>
      </c>
      <c r="K3" s="883" t="s">
        <v>550</v>
      </c>
      <c r="L3" s="883" t="s">
        <v>551</v>
      </c>
      <c r="M3" s="884" t="s">
        <v>552</v>
      </c>
      <c r="N3" s="885" t="s">
        <v>553</v>
      </c>
      <c r="O3" s="883" t="s">
        <v>549</v>
      </c>
      <c r="P3" s="883" t="s">
        <v>550</v>
      </c>
      <c r="Q3" s="883" t="s">
        <v>551</v>
      </c>
      <c r="R3" s="884" t="s">
        <v>552</v>
      </c>
      <c r="S3" s="885" t="s">
        <v>553</v>
      </c>
      <c r="T3" s="883" t="s">
        <v>549</v>
      </c>
      <c r="U3" s="883" t="s">
        <v>550</v>
      </c>
      <c r="V3" s="883" t="s">
        <v>551</v>
      </c>
      <c r="W3" s="884" t="s">
        <v>552</v>
      </c>
      <c r="X3" s="885" t="s">
        <v>553</v>
      </c>
      <c r="Y3" s="883" t="s">
        <v>549</v>
      </c>
      <c r="Z3" s="883" t="s">
        <v>550</v>
      </c>
      <c r="AA3" s="883" t="s">
        <v>551</v>
      </c>
      <c r="AB3" s="884" t="s">
        <v>552</v>
      </c>
      <c r="AC3" s="885" t="s">
        <v>553</v>
      </c>
      <c r="AD3" s="883" t="s">
        <v>549</v>
      </c>
      <c r="AE3" s="883" t="s">
        <v>550</v>
      </c>
      <c r="AF3" s="883" t="s">
        <v>551</v>
      </c>
      <c r="AG3" s="884" t="s">
        <v>552</v>
      </c>
      <c r="AH3" s="885" t="s">
        <v>553</v>
      </c>
      <c r="AI3" s="883" t="s">
        <v>549</v>
      </c>
      <c r="AJ3" s="883" t="s">
        <v>550</v>
      </c>
      <c r="AK3" s="883" t="s">
        <v>551</v>
      </c>
      <c r="AL3" s="884" t="s">
        <v>552</v>
      </c>
    </row>
    <row r="4" spans="1:38" ht="21.75" customHeight="1" x14ac:dyDescent="0.25">
      <c r="A4" s="1446" t="s">
        <v>132</v>
      </c>
      <c r="B4" s="886" t="s">
        <v>535</v>
      </c>
      <c r="C4" s="989">
        <v>6</v>
      </c>
      <c r="D4" s="1007">
        <v>19</v>
      </c>
      <c r="E4" s="887">
        <v>40</v>
      </c>
      <c r="F4" s="887">
        <v>100</v>
      </c>
      <c r="G4" s="887">
        <v>4941</v>
      </c>
      <c r="H4" s="1008">
        <v>321</v>
      </c>
      <c r="I4" s="1048">
        <v>41</v>
      </c>
      <c r="J4" s="888">
        <v>821</v>
      </c>
      <c r="K4" s="888">
        <v>15182</v>
      </c>
      <c r="L4" s="888">
        <v>723</v>
      </c>
      <c r="M4" s="889">
        <v>79</v>
      </c>
      <c r="N4" s="1007">
        <v>41</v>
      </c>
      <c r="O4" s="887">
        <v>604</v>
      </c>
      <c r="P4" s="887">
        <v>15690</v>
      </c>
      <c r="Q4" s="887">
        <v>976</v>
      </c>
      <c r="R4" s="1008">
        <v>62</v>
      </c>
      <c r="S4" s="1048">
        <v>5</v>
      </c>
      <c r="T4" s="888">
        <v>133</v>
      </c>
      <c r="U4" s="888">
        <v>2260</v>
      </c>
      <c r="V4" s="888">
        <v>146</v>
      </c>
      <c r="W4" s="889">
        <v>13</v>
      </c>
      <c r="X4" s="1048">
        <v>20</v>
      </c>
      <c r="Y4" s="888">
        <v>336</v>
      </c>
      <c r="Z4" s="888">
        <v>7349</v>
      </c>
      <c r="AA4" s="888">
        <v>502</v>
      </c>
      <c r="AB4" s="889">
        <v>41</v>
      </c>
      <c r="AC4" s="1048">
        <v>13</v>
      </c>
      <c r="AD4" s="888">
        <v>221</v>
      </c>
      <c r="AE4" s="888">
        <v>7317</v>
      </c>
      <c r="AF4" s="888">
        <v>448</v>
      </c>
      <c r="AG4" s="889">
        <v>33</v>
      </c>
      <c r="AH4" s="1048">
        <v>38</v>
      </c>
      <c r="AI4" s="888">
        <v>690</v>
      </c>
      <c r="AJ4" s="888">
        <v>16926</v>
      </c>
      <c r="AK4" s="888">
        <v>879</v>
      </c>
      <c r="AL4" s="889">
        <v>87</v>
      </c>
    </row>
    <row r="5" spans="1:38" ht="21.75" customHeight="1" x14ac:dyDescent="0.25">
      <c r="A5" s="1447"/>
      <c r="B5" s="890" t="s">
        <v>1011</v>
      </c>
      <c r="C5" s="990"/>
      <c r="D5" s="1009">
        <v>1</v>
      </c>
      <c r="E5" s="891">
        <v>61</v>
      </c>
      <c r="F5" s="891">
        <v>5</v>
      </c>
      <c r="G5" s="891">
        <v>986</v>
      </c>
      <c r="H5" s="1010">
        <v>58</v>
      </c>
      <c r="I5" s="1049">
        <v>73</v>
      </c>
      <c r="J5" s="892">
        <v>413</v>
      </c>
      <c r="K5" s="892">
        <v>4666</v>
      </c>
      <c r="L5" s="892">
        <v>329</v>
      </c>
      <c r="M5" s="893">
        <v>71</v>
      </c>
      <c r="N5" s="1009">
        <v>39</v>
      </c>
      <c r="O5" s="891">
        <v>255</v>
      </c>
      <c r="P5" s="891">
        <v>4736</v>
      </c>
      <c r="Q5" s="891">
        <v>312</v>
      </c>
      <c r="R5" s="1010">
        <v>59</v>
      </c>
      <c r="S5" s="1049"/>
      <c r="T5" s="892"/>
      <c r="U5" s="892"/>
      <c r="V5" s="892"/>
      <c r="W5" s="893"/>
      <c r="X5" s="1049">
        <v>6</v>
      </c>
      <c r="Y5" s="892">
        <v>38</v>
      </c>
      <c r="Z5" s="892">
        <v>524</v>
      </c>
      <c r="AA5" s="892">
        <v>54</v>
      </c>
      <c r="AB5" s="893">
        <v>12</v>
      </c>
      <c r="AC5" s="1049">
        <v>2</v>
      </c>
      <c r="AD5" s="892">
        <v>13</v>
      </c>
      <c r="AE5" s="892">
        <v>155</v>
      </c>
      <c r="AF5" s="892">
        <v>12</v>
      </c>
      <c r="AG5" s="893">
        <v>4</v>
      </c>
      <c r="AH5" s="1049">
        <v>8</v>
      </c>
      <c r="AI5" s="892">
        <v>51</v>
      </c>
      <c r="AJ5" s="892">
        <v>679</v>
      </c>
      <c r="AK5" s="892">
        <v>66</v>
      </c>
      <c r="AL5" s="893">
        <v>16</v>
      </c>
    </row>
    <row r="6" spans="1:38" ht="21.75" customHeight="1" thickBot="1" x14ac:dyDescent="0.3">
      <c r="A6" s="1448"/>
      <c r="B6" s="931" t="s">
        <v>427</v>
      </c>
      <c r="C6" s="991">
        <v>6</v>
      </c>
      <c r="D6" s="1011">
        <v>20</v>
      </c>
      <c r="E6" s="932">
        <v>101</v>
      </c>
      <c r="F6" s="932">
        <v>105</v>
      </c>
      <c r="G6" s="932">
        <v>5927</v>
      </c>
      <c r="H6" s="1012">
        <v>379</v>
      </c>
      <c r="I6" s="1011">
        <v>114</v>
      </c>
      <c r="J6" s="932">
        <v>1234</v>
      </c>
      <c r="K6" s="932">
        <v>19848</v>
      </c>
      <c r="L6" s="932">
        <v>1009</v>
      </c>
      <c r="M6" s="1012">
        <v>150</v>
      </c>
      <c r="N6" s="1011">
        <v>80</v>
      </c>
      <c r="O6" s="932">
        <v>859</v>
      </c>
      <c r="P6" s="932">
        <v>20426</v>
      </c>
      <c r="Q6" s="932">
        <v>1208</v>
      </c>
      <c r="R6" s="1012">
        <v>121</v>
      </c>
      <c r="S6" s="1011">
        <v>5</v>
      </c>
      <c r="T6" s="932">
        <v>133</v>
      </c>
      <c r="U6" s="932">
        <v>2260</v>
      </c>
      <c r="V6" s="932">
        <v>146</v>
      </c>
      <c r="W6" s="1012">
        <v>13</v>
      </c>
      <c r="X6" s="1011">
        <v>26</v>
      </c>
      <c r="Y6" s="932">
        <v>374</v>
      </c>
      <c r="Z6" s="932">
        <v>7873</v>
      </c>
      <c r="AA6" s="932">
        <v>403</v>
      </c>
      <c r="AB6" s="1012">
        <v>53</v>
      </c>
      <c r="AC6" s="1011">
        <v>15</v>
      </c>
      <c r="AD6" s="932">
        <v>234</v>
      </c>
      <c r="AE6" s="932">
        <v>7472</v>
      </c>
      <c r="AF6" s="932">
        <v>396</v>
      </c>
      <c r="AG6" s="1012">
        <v>37</v>
      </c>
      <c r="AH6" s="1064">
        <v>46</v>
      </c>
      <c r="AI6" s="933">
        <v>741</v>
      </c>
      <c r="AJ6" s="933">
        <v>17605</v>
      </c>
      <c r="AK6" s="933">
        <v>945</v>
      </c>
      <c r="AL6" s="934">
        <v>103</v>
      </c>
    </row>
    <row r="7" spans="1:38" ht="21.75" customHeight="1" x14ac:dyDescent="0.25">
      <c r="A7" s="1449" t="s">
        <v>1</v>
      </c>
      <c r="B7" s="935" t="s">
        <v>535</v>
      </c>
      <c r="C7" s="992">
        <v>3</v>
      </c>
      <c r="D7" s="1013">
        <v>1</v>
      </c>
      <c r="E7" s="936"/>
      <c r="F7" s="936">
        <v>4</v>
      </c>
      <c r="G7" s="936">
        <v>63</v>
      </c>
      <c r="H7" s="1014">
        <v>4</v>
      </c>
      <c r="I7" s="1050">
        <v>1</v>
      </c>
      <c r="J7" s="937">
        <v>11</v>
      </c>
      <c r="K7" s="937">
        <v>216</v>
      </c>
      <c r="L7" s="937">
        <v>8</v>
      </c>
      <c r="M7" s="938">
        <v>2</v>
      </c>
      <c r="N7" s="1013">
        <v>2</v>
      </c>
      <c r="O7" s="936">
        <v>40</v>
      </c>
      <c r="P7" s="936">
        <v>240</v>
      </c>
      <c r="Q7" s="936">
        <v>20</v>
      </c>
      <c r="R7" s="1014">
        <v>1</v>
      </c>
      <c r="S7" s="1050">
        <v>1</v>
      </c>
      <c r="T7" s="937"/>
      <c r="U7" s="937">
        <v>43</v>
      </c>
      <c r="V7" s="937">
        <v>1</v>
      </c>
      <c r="W7" s="938"/>
      <c r="X7" s="1050"/>
      <c r="Y7" s="937"/>
      <c r="Z7" s="937"/>
      <c r="AA7" s="937"/>
      <c r="AB7" s="938"/>
      <c r="AC7" s="1050">
        <v>1</v>
      </c>
      <c r="AD7" s="937">
        <v>16</v>
      </c>
      <c r="AE7" s="937">
        <v>195</v>
      </c>
      <c r="AF7" s="937">
        <v>12</v>
      </c>
      <c r="AG7" s="938">
        <v>1</v>
      </c>
      <c r="AH7" s="1050">
        <v>2</v>
      </c>
      <c r="AI7" s="937">
        <v>16</v>
      </c>
      <c r="AJ7" s="937">
        <v>238</v>
      </c>
      <c r="AK7" s="937">
        <v>13</v>
      </c>
      <c r="AL7" s="938">
        <v>1</v>
      </c>
    </row>
    <row r="8" spans="1:38" ht="21.75" customHeight="1" x14ac:dyDescent="0.25">
      <c r="A8" s="1450"/>
      <c r="B8" s="894" t="s">
        <v>1011</v>
      </c>
      <c r="C8" s="993"/>
      <c r="D8" s="1015"/>
      <c r="E8" s="895">
        <v>1</v>
      </c>
      <c r="F8" s="895"/>
      <c r="G8" s="895">
        <v>13</v>
      </c>
      <c r="H8" s="1016">
        <v>1</v>
      </c>
      <c r="I8" s="1051">
        <v>2</v>
      </c>
      <c r="J8" s="896"/>
      <c r="K8" s="896">
        <v>130</v>
      </c>
      <c r="L8" s="896">
        <v>9</v>
      </c>
      <c r="M8" s="897">
        <v>2</v>
      </c>
      <c r="N8" s="1015">
        <v>2</v>
      </c>
      <c r="O8" s="895">
        <v>19</v>
      </c>
      <c r="P8" s="895">
        <v>195</v>
      </c>
      <c r="Q8" s="895">
        <v>7</v>
      </c>
      <c r="R8" s="1016">
        <v>2</v>
      </c>
      <c r="S8" s="1051"/>
      <c r="T8" s="896"/>
      <c r="U8" s="896"/>
      <c r="V8" s="896"/>
      <c r="W8" s="897"/>
      <c r="X8" s="1051"/>
      <c r="Y8" s="896"/>
      <c r="Z8" s="896"/>
      <c r="AA8" s="896"/>
      <c r="AB8" s="897"/>
      <c r="AC8" s="1051"/>
      <c r="AD8" s="896"/>
      <c r="AE8" s="896"/>
      <c r="AF8" s="896"/>
      <c r="AG8" s="897"/>
      <c r="AH8" s="1051"/>
      <c r="AI8" s="896"/>
      <c r="AJ8" s="896"/>
      <c r="AK8" s="896"/>
      <c r="AL8" s="897"/>
    </row>
    <row r="9" spans="1:38" ht="21.75" customHeight="1" thickBot="1" x14ac:dyDescent="0.3">
      <c r="A9" s="1451"/>
      <c r="B9" s="939" t="s">
        <v>427</v>
      </c>
      <c r="C9" s="994">
        <v>3</v>
      </c>
      <c r="D9" s="1017">
        <v>1</v>
      </c>
      <c r="E9" s="940">
        <v>1</v>
      </c>
      <c r="F9" s="940">
        <v>4</v>
      </c>
      <c r="G9" s="940">
        <v>76</v>
      </c>
      <c r="H9" s="941">
        <v>5</v>
      </c>
      <c r="I9" s="1017">
        <v>3</v>
      </c>
      <c r="J9" s="940">
        <v>11</v>
      </c>
      <c r="K9" s="940">
        <v>346</v>
      </c>
      <c r="L9" s="940">
        <v>17</v>
      </c>
      <c r="M9" s="941">
        <v>4</v>
      </c>
      <c r="N9" s="1017">
        <v>4</v>
      </c>
      <c r="O9" s="940">
        <v>59</v>
      </c>
      <c r="P9" s="940">
        <v>435</v>
      </c>
      <c r="Q9" s="940">
        <v>27</v>
      </c>
      <c r="R9" s="941">
        <v>3</v>
      </c>
      <c r="S9" s="1017">
        <v>1</v>
      </c>
      <c r="T9" s="940"/>
      <c r="U9" s="940">
        <v>43</v>
      </c>
      <c r="V9" s="940">
        <v>1</v>
      </c>
      <c r="W9" s="941"/>
      <c r="X9" s="1017"/>
      <c r="Y9" s="940"/>
      <c r="Z9" s="940"/>
      <c r="AA9" s="940"/>
      <c r="AB9" s="941"/>
      <c r="AC9" s="1017">
        <v>1</v>
      </c>
      <c r="AD9" s="940">
        <v>16</v>
      </c>
      <c r="AE9" s="940">
        <v>195</v>
      </c>
      <c r="AF9" s="940">
        <v>12</v>
      </c>
      <c r="AG9" s="941">
        <v>1</v>
      </c>
      <c r="AH9" s="1017">
        <v>2</v>
      </c>
      <c r="AI9" s="940">
        <v>16</v>
      </c>
      <c r="AJ9" s="940">
        <v>238</v>
      </c>
      <c r="AK9" s="940">
        <v>13</v>
      </c>
      <c r="AL9" s="941">
        <v>1</v>
      </c>
    </row>
    <row r="10" spans="1:38" ht="21.75" customHeight="1" x14ac:dyDescent="0.25">
      <c r="A10" s="1452" t="s">
        <v>554</v>
      </c>
      <c r="B10" s="942" t="s">
        <v>535</v>
      </c>
      <c r="C10" s="995">
        <v>3</v>
      </c>
      <c r="D10" s="1018">
        <v>1</v>
      </c>
      <c r="E10" s="943">
        <v>12</v>
      </c>
      <c r="F10" s="943">
        <v>5</v>
      </c>
      <c r="G10" s="943">
        <v>314</v>
      </c>
      <c r="H10" s="1019">
        <v>11</v>
      </c>
      <c r="I10" s="1052">
        <v>24</v>
      </c>
      <c r="J10" s="944">
        <v>75</v>
      </c>
      <c r="K10" s="944">
        <v>1295</v>
      </c>
      <c r="L10" s="944">
        <v>77</v>
      </c>
      <c r="M10" s="945">
        <v>14</v>
      </c>
      <c r="N10" s="1018">
        <v>11</v>
      </c>
      <c r="O10" s="943">
        <v>102</v>
      </c>
      <c r="P10" s="943">
        <v>1682</v>
      </c>
      <c r="Q10" s="943">
        <v>81</v>
      </c>
      <c r="R10" s="1019">
        <v>11</v>
      </c>
      <c r="S10" s="1052">
        <v>1</v>
      </c>
      <c r="T10" s="944">
        <v>21</v>
      </c>
      <c r="U10" s="944">
        <v>213</v>
      </c>
      <c r="V10" s="944">
        <v>15</v>
      </c>
      <c r="W10" s="945"/>
      <c r="X10" s="1052">
        <v>1</v>
      </c>
      <c r="Y10" s="944">
        <v>12</v>
      </c>
      <c r="Z10" s="944">
        <v>250</v>
      </c>
      <c r="AA10" s="944">
        <v>15</v>
      </c>
      <c r="AB10" s="945">
        <v>2</v>
      </c>
      <c r="AC10" s="1052">
        <v>1</v>
      </c>
      <c r="AD10" s="944">
        <v>8</v>
      </c>
      <c r="AE10" s="944">
        <v>76</v>
      </c>
      <c r="AF10" s="944">
        <v>2</v>
      </c>
      <c r="AG10" s="945"/>
      <c r="AH10" s="1052">
        <v>3</v>
      </c>
      <c r="AI10" s="944">
        <v>41</v>
      </c>
      <c r="AJ10" s="944">
        <v>539</v>
      </c>
      <c r="AK10" s="944">
        <v>32</v>
      </c>
      <c r="AL10" s="945">
        <v>2</v>
      </c>
    </row>
    <row r="11" spans="1:38" ht="21.75" customHeight="1" x14ac:dyDescent="0.25">
      <c r="A11" s="1453"/>
      <c r="B11" s="898" t="s">
        <v>1011</v>
      </c>
      <c r="C11" s="902"/>
      <c r="D11" s="1020"/>
      <c r="E11" s="899">
        <v>9</v>
      </c>
      <c r="F11" s="899"/>
      <c r="G11" s="899">
        <v>155</v>
      </c>
      <c r="H11" s="1021">
        <v>7</v>
      </c>
      <c r="I11" s="1053">
        <v>11</v>
      </c>
      <c r="J11" s="900">
        <v>23</v>
      </c>
      <c r="K11" s="900">
        <v>690</v>
      </c>
      <c r="L11" s="900">
        <v>44</v>
      </c>
      <c r="M11" s="901">
        <v>9</v>
      </c>
      <c r="N11" s="1020">
        <v>6</v>
      </c>
      <c r="O11" s="899">
        <v>72</v>
      </c>
      <c r="P11" s="899">
        <v>739</v>
      </c>
      <c r="Q11" s="899">
        <v>31</v>
      </c>
      <c r="R11" s="1021">
        <v>3</v>
      </c>
      <c r="S11" s="1053"/>
      <c r="T11" s="900"/>
      <c r="U11" s="900"/>
      <c r="V11" s="900"/>
      <c r="W11" s="901"/>
      <c r="X11" s="1053">
        <v>1</v>
      </c>
      <c r="Y11" s="900">
        <v>9</v>
      </c>
      <c r="Z11" s="900">
        <v>119</v>
      </c>
      <c r="AA11" s="900">
        <v>7</v>
      </c>
      <c r="AB11" s="901">
        <v>2</v>
      </c>
      <c r="AC11" s="1053"/>
      <c r="AD11" s="900"/>
      <c r="AE11" s="900"/>
      <c r="AF11" s="900"/>
      <c r="AG11" s="901"/>
      <c r="AH11" s="1053">
        <v>1</v>
      </c>
      <c r="AI11" s="900">
        <v>9</v>
      </c>
      <c r="AJ11" s="900">
        <v>119</v>
      </c>
      <c r="AK11" s="900">
        <v>7</v>
      </c>
      <c r="AL11" s="901">
        <v>2</v>
      </c>
    </row>
    <row r="12" spans="1:38" ht="21.75" customHeight="1" thickBot="1" x14ac:dyDescent="0.3">
      <c r="A12" s="1454"/>
      <c r="B12" s="946" t="s">
        <v>427</v>
      </c>
      <c r="C12" s="996">
        <v>3</v>
      </c>
      <c r="D12" s="1022">
        <v>1</v>
      </c>
      <c r="E12" s="947">
        <v>21</v>
      </c>
      <c r="F12" s="947">
        <v>5</v>
      </c>
      <c r="G12" s="947">
        <v>469</v>
      </c>
      <c r="H12" s="948">
        <v>18</v>
      </c>
      <c r="I12" s="1022">
        <v>35</v>
      </c>
      <c r="J12" s="947">
        <v>98</v>
      </c>
      <c r="K12" s="947">
        <v>1985</v>
      </c>
      <c r="L12" s="947">
        <v>121</v>
      </c>
      <c r="M12" s="948">
        <v>23</v>
      </c>
      <c r="N12" s="1022">
        <v>17</v>
      </c>
      <c r="O12" s="947">
        <v>174</v>
      </c>
      <c r="P12" s="947">
        <v>2421</v>
      </c>
      <c r="Q12" s="947">
        <v>112</v>
      </c>
      <c r="R12" s="948">
        <v>14</v>
      </c>
      <c r="S12" s="1022">
        <v>1</v>
      </c>
      <c r="T12" s="947">
        <v>21</v>
      </c>
      <c r="U12" s="947">
        <v>213</v>
      </c>
      <c r="V12" s="947">
        <v>15</v>
      </c>
      <c r="W12" s="948"/>
      <c r="X12" s="1022">
        <v>2</v>
      </c>
      <c r="Y12" s="947">
        <v>21</v>
      </c>
      <c r="Z12" s="947">
        <v>369</v>
      </c>
      <c r="AA12" s="947">
        <v>22</v>
      </c>
      <c r="AB12" s="948">
        <v>4</v>
      </c>
      <c r="AC12" s="1022">
        <v>1</v>
      </c>
      <c r="AD12" s="947">
        <v>8</v>
      </c>
      <c r="AE12" s="947">
        <v>76</v>
      </c>
      <c r="AF12" s="947">
        <v>2</v>
      </c>
      <c r="AG12" s="948"/>
      <c r="AH12" s="1022">
        <v>4</v>
      </c>
      <c r="AI12" s="947">
        <v>50</v>
      </c>
      <c r="AJ12" s="947">
        <v>658</v>
      </c>
      <c r="AK12" s="947">
        <v>39</v>
      </c>
      <c r="AL12" s="948">
        <v>4</v>
      </c>
    </row>
    <row r="13" spans="1:38" ht="21.75" customHeight="1" x14ac:dyDescent="0.25">
      <c r="A13" s="1455" t="s">
        <v>80</v>
      </c>
      <c r="B13" s="949" t="s">
        <v>535</v>
      </c>
      <c r="C13" s="997">
        <v>2</v>
      </c>
      <c r="D13" s="1023">
        <v>1</v>
      </c>
      <c r="E13" s="950">
        <v>4</v>
      </c>
      <c r="F13" s="950">
        <v>3</v>
      </c>
      <c r="G13" s="950">
        <v>128</v>
      </c>
      <c r="H13" s="1024">
        <v>6</v>
      </c>
      <c r="I13" s="1054">
        <v>4</v>
      </c>
      <c r="J13" s="951">
        <v>22</v>
      </c>
      <c r="K13" s="951">
        <v>327</v>
      </c>
      <c r="L13" s="951">
        <v>25</v>
      </c>
      <c r="M13" s="952">
        <v>5</v>
      </c>
      <c r="N13" s="1023">
        <v>2</v>
      </c>
      <c r="O13" s="950">
        <v>27</v>
      </c>
      <c r="P13" s="950">
        <v>383</v>
      </c>
      <c r="Q13" s="950">
        <v>25</v>
      </c>
      <c r="R13" s="1024">
        <v>1</v>
      </c>
      <c r="S13" s="1054">
        <v>1</v>
      </c>
      <c r="T13" s="951"/>
      <c r="U13" s="951">
        <v>48</v>
      </c>
      <c r="V13" s="951">
        <v>3</v>
      </c>
      <c r="W13" s="952">
        <v>2</v>
      </c>
      <c r="X13" s="1054">
        <v>1</v>
      </c>
      <c r="Y13" s="951">
        <v>8</v>
      </c>
      <c r="Z13" s="951">
        <v>108</v>
      </c>
      <c r="AA13" s="951">
        <v>14</v>
      </c>
      <c r="AB13" s="952">
        <v>2</v>
      </c>
      <c r="AC13" s="1054"/>
      <c r="AD13" s="951"/>
      <c r="AE13" s="951"/>
      <c r="AF13" s="951"/>
      <c r="AG13" s="952"/>
      <c r="AH13" s="1054">
        <v>2</v>
      </c>
      <c r="AI13" s="951">
        <v>8</v>
      </c>
      <c r="AJ13" s="951">
        <v>156</v>
      </c>
      <c r="AK13" s="951">
        <v>17</v>
      </c>
      <c r="AL13" s="952">
        <v>4</v>
      </c>
    </row>
    <row r="14" spans="1:38" ht="21.75" customHeight="1" x14ac:dyDescent="0.25">
      <c r="A14" s="1456"/>
      <c r="B14" s="903" t="s">
        <v>1011</v>
      </c>
      <c r="C14" s="907"/>
      <c r="D14" s="1025"/>
      <c r="E14" s="904">
        <v>13</v>
      </c>
      <c r="F14" s="904"/>
      <c r="G14" s="904">
        <v>179</v>
      </c>
      <c r="H14" s="1026">
        <v>12</v>
      </c>
      <c r="I14" s="1055">
        <v>13</v>
      </c>
      <c r="J14" s="905">
        <v>72</v>
      </c>
      <c r="K14" s="905">
        <v>865</v>
      </c>
      <c r="L14" s="905">
        <v>56</v>
      </c>
      <c r="M14" s="906">
        <v>12</v>
      </c>
      <c r="N14" s="1025">
        <v>4</v>
      </c>
      <c r="O14" s="904">
        <v>61</v>
      </c>
      <c r="P14" s="904">
        <v>995</v>
      </c>
      <c r="Q14" s="904">
        <v>58</v>
      </c>
      <c r="R14" s="1026">
        <v>11</v>
      </c>
      <c r="S14" s="1055"/>
      <c r="T14" s="905"/>
      <c r="U14" s="905"/>
      <c r="V14" s="905"/>
      <c r="W14" s="906"/>
      <c r="X14" s="1055"/>
      <c r="Y14" s="905"/>
      <c r="Z14" s="905"/>
      <c r="AA14" s="905"/>
      <c r="AB14" s="906"/>
      <c r="AC14" s="1055">
        <v>3</v>
      </c>
      <c r="AD14" s="905">
        <v>25</v>
      </c>
      <c r="AE14" s="905">
        <v>326</v>
      </c>
      <c r="AF14" s="905">
        <v>33</v>
      </c>
      <c r="AG14" s="906">
        <v>5</v>
      </c>
      <c r="AH14" s="1055">
        <v>3</v>
      </c>
      <c r="AI14" s="905">
        <v>25</v>
      </c>
      <c r="AJ14" s="905">
        <v>326</v>
      </c>
      <c r="AK14" s="905">
        <v>33</v>
      </c>
      <c r="AL14" s="906">
        <v>5</v>
      </c>
    </row>
    <row r="15" spans="1:38" ht="21.75" customHeight="1" thickBot="1" x14ac:dyDescent="0.3">
      <c r="A15" s="1457"/>
      <c r="B15" s="953" t="s">
        <v>427</v>
      </c>
      <c r="C15" s="998">
        <v>2</v>
      </c>
      <c r="D15" s="1027">
        <v>1</v>
      </c>
      <c r="E15" s="954">
        <v>17</v>
      </c>
      <c r="F15" s="954">
        <v>3</v>
      </c>
      <c r="G15" s="954">
        <v>307</v>
      </c>
      <c r="H15" s="955">
        <v>18</v>
      </c>
      <c r="I15" s="1027">
        <v>17</v>
      </c>
      <c r="J15" s="954">
        <v>94</v>
      </c>
      <c r="K15" s="954">
        <v>1192</v>
      </c>
      <c r="L15" s="954">
        <v>81</v>
      </c>
      <c r="M15" s="955">
        <v>17</v>
      </c>
      <c r="N15" s="1027">
        <v>6</v>
      </c>
      <c r="O15" s="954">
        <v>88</v>
      </c>
      <c r="P15" s="954">
        <v>1378</v>
      </c>
      <c r="Q15" s="954">
        <v>83</v>
      </c>
      <c r="R15" s="955">
        <v>12</v>
      </c>
      <c r="S15" s="1027">
        <v>1</v>
      </c>
      <c r="T15" s="954"/>
      <c r="U15" s="954">
        <v>48</v>
      </c>
      <c r="V15" s="954">
        <v>3</v>
      </c>
      <c r="W15" s="955">
        <v>2</v>
      </c>
      <c r="X15" s="1027">
        <v>1</v>
      </c>
      <c r="Y15" s="954">
        <v>8</v>
      </c>
      <c r="Z15" s="954">
        <v>108</v>
      </c>
      <c r="AA15" s="954">
        <v>14</v>
      </c>
      <c r="AB15" s="955">
        <v>2</v>
      </c>
      <c r="AC15" s="1027">
        <v>3</v>
      </c>
      <c r="AD15" s="954">
        <v>25</v>
      </c>
      <c r="AE15" s="954">
        <v>326</v>
      </c>
      <c r="AF15" s="954">
        <v>33</v>
      </c>
      <c r="AG15" s="955">
        <v>5</v>
      </c>
      <c r="AH15" s="1027">
        <v>5</v>
      </c>
      <c r="AI15" s="954">
        <v>33</v>
      </c>
      <c r="AJ15" s="954">
        <v>482</v>
      </c>
      <c r="AK15" s="954">
        <v>50</v>
      </c>
      <c r="AL15" s="955">
        <v>9</v>
      </c>
    </row>
    <row r="16" spans="1:38" ht="21.75" customHeight="1" x14ac:dyDescent="0.25">
      <c r="A16" s="1434" t="s">
        <v>113</v>
      </c>
      <c r="B16" s="956" t="s">
        <v>535</v>
      </c>
      <c r="C16" s="999">
        <v>2</v>
      </c>
      <c r="D16" s="1028">
        <v>1</v>
      </c>
      <c r="E16" s="957">
        <v>2</v>
      </c>
      <c r="F16" s="957">
        <v>4</v>
      </c>
      <c r="G16" s="957">
        <v>66</v>
      </c>
      <c r="H16" s="1029">
        <v>5</v>
      </c>
      <c r="I16" s="1056">
        <v>3</v>
      </c>
      <c r="J16" s="958">
        <v>16</v>
      </c>
      <c r="K16" s="958">
        <v>136</v>
      </c>
      <c r="L16" s="958">
        <v>10</v>
      </c>
      <c r="M16" s="1057">
        <v>2</v>
      </c>
      <c r="N16" s="1028">
        <v>2</v>
      </c>
      <c r="O16" s="957">
        <v>26</v>
      </c>
      <c r="P16" s="957">
        <v>250</v>
      </c>
      <c r="Q16" s="957">
        <v>5</v>
      </c>
      <c r="R16" s="1029">
        <v>2</v>
      </c>
      <c r="S16" s="1056">
        <v>1</v>
      </c>
      <c r="T16" s="958">
        <v>16</v>
      </c>
      <c r="U16" s="958">
        <v>75</v>
      </c>
      <c r="V16" s="958">
        <v>7</v>
      </c>
      <c r="W16" s="1057">
        <v>1</v>
      </c>
      <c r="X16" s="1056"/>
      <c r="Y16" s="958"/>
      <c r="Z16" s="958"/>
      <c r="AA16" s="958"/>
      <c r="AB16" s="1057"/>
      <c r="AC16" s="1056">
        <v>1</v>
      </c>
      <c r="AD16" s="958">
        <v>13</v>
      </c>
      <c r="AE16" s="958">
        <v>162</v>
      </c>
      <c r="AF16" s="958">
        <v>14</v>
      </c>
      <c r="AG16" s="1057">
        <v>2</v>
      </c>
      <c r="AH16" s="1065">
        <v>2</v>
      </c>
      <c r="AI16" s="959">
        <v>29</v>
      </c>
      <c r="AJ16" s="959">
        <v>237</v>
      </c>
      <c r="AK16" s="959">
        <v>21</v>
      </c>
      <c r="AL16" s="960">
        <v>3</v>
      </c>
    </row>
    <row r="17" spans="1:38" ht="21.75" customHeight="1" x14ac:dyDescent="0.25">
      <c r="A17" s="1435"/>
      <c r="B17" s="908" t="s">
        <v>1011</v>
      </c>
      <c r="C17" s="913"/>
      <c r="D17" s="1030"/>
      <c r="E17" s="909">
        <v>8</v>
      </c>
      <c r="F17" s="909"/>
      <c r="G17" s="909">
        <v>128</v>
      </c>
      <c r="H17" s="1031">
        <v>7</v>
      </c>
      <c r="I17" s="1058">
        <v>9</v>
      </c>
      <c r="J17" s="910">
        <v>56</v>
      </c>
      <c r="K17" s="910">
        <v>520</v>
      </c>
      <c r="L17" s="910">
        <v>37</v>
      </c>
      <c r="M17" s="1059">
        <v>5</v>
      </c>
      <c r="N17" s="1030">
        <v>4</v>
      </c>
      <c r="O17" s="909">
        <v>20</v>
      </c>
      <c r="P17" s="909">
        <v>417</v>
      </c>
      <c r="Q17" s="909">
        <v>35</v>
      </c>
      <c r="R17" s="1031">
        <v>8</v>
      </c>
      <c r="S17" s="1058"/>
      <c r="T17" s="910"/>
      <c r="U17" s="910"/>
      <c r="V17" s="910"/>
      <c r="W17" s="1059"/>
      <c r="X17" s="1058"/>
      <c r="Y17" s="910"/>
      <c r="Z17" s="910"/>
      <c r="AA17" s="910"/>
      <c r="AB17" s="1059"/>
      <c r="AC17" s="1058">
        <v>1</v>
      </c>
      <c r="AD17" s="910">
        <v>11</v>
      </c>
      <c r="AE17" s="910">
        <v>62</v>
      </c>
      <c r="AF17" s="910">
        <v>6</v>
      </c>
      <c r="AG17" s="1059">
        <v>2</v>
      </c>
      <c r="AH17" s="1066">
        <v>1</v>
      </c>
      <c r="AI17" s="911">
        <v>11</v>
      </c>
      <c r="AJ17" s="911">
        <v>62</v>
      </c>
      <c r="AK17" s="911">
        <v>6</v>
      </c>
      <c r="AL17" s="912">
        <v>2</v>
      </c>
    </row>
    <row r="18" spans="1:38" ht="21.75" customHeight="1" thickBot="1" x14ac:dyDescent="0.3">
      <c r="A18" s="1436"/>
      <c r="B18" s="961" t="s">
        <v>427</v>
      </c>
      <c r="C18" s="1000">
        <v>2</v>
      </c>
      <c r="D18" s="1032">
        <v>1</v>
      </c>
      <c r="E18" s="962">
        <v>10</v>
      </c>
      <c r="F18" s="962">
        <v>4</v>
      </c>
      <c r="G18" s="962">
        <v>194</v>
      </c>
      <c r="H18" s="963">
        <v>12</v>
      </c>
      <c r="I18" s="1032">
        <v>12</v>
      </c>
      <c r="J18" s="962">
        <v>72</v>
      </c>
      <c r="K18" s="962">
        <v>656</v>
      </c>
      <c r="L18" s="962">
        <v>47</v>
      </c>
      <c r="M18" s="963">
        <v>7</v>
      </c>
      <c r="N18" s="1032">
        <v>6</v>
      </c>
      <c r="O18" s="962">
        <v>46</v>
      </c>
      <c r="P18" s="962">
        <v>667</v>
      </c>
      <c r="Q18" s="962">
        <v>40</v>
      </c>
      <c r="R18" s="963">
        <v>10</v>
      </c>
      <c r="S18" s="1032">
        <v>1</v>
      </c>
      <c r="T18" s="962">
        <v>16</v>
      </c>
      <c r="U18" s="962">
        <v>75</v>
      </c>
      <c r="V18" s="962">
        <v>7</v>
      </c>
      <c r="W18" s="963">
        <v>1</v>
      </c>
      <c r="X18" s="1032"/>
      <c r="Y18" s="962"/>
      <c r="Z18" s="962"/>
      <c r="AA18" s="962"/>
      <c r="AB18" s="963"/>
      <c r="AC18" s="1032">
        <v>2</v>
      </c>
      <c r="AD18" s="962">
        <v>24</v>
      </c>
      <c r="AE18" s="962">
        <v>224</v>
      </c>
      <c r="AF18" s="962">
        <v>20</v>
      </c>
      <c r="AG18" s="963">
        <v>4</v>
      </c>
      <c r="AH18" s="1032">
        <v>3</v>
      </c>
      <c r="AI18" s="962">
        <v>40</v>
      </c>
      <c r="AJ18" s="962">
        <v>299</v>
      </c>
      <c r="AK18" s="962">
        <v>27</v>
      </c>
      <c r="AL18" s="963">
        <v>5</v>
      </c>
    </row>
    <row r="19" spans="1:38" ht="21.75" customHeight="1" x14ac:dyDescent="0.25">
      <c r="A19" s="1437" t="s">
        <v>349</v>
      </c>
      <c r="B19" s="964" t="s">
        <v>535</v>
      </c>
      <c r="C19" s="1001">
        <v>3</v>
      </c>
      <c r="D19" s="1033">
        <v>2</v>
      </c>
      <c r="E19" s="965">
        <v>8</v>
      </c>
      <c r="F19" s="965">
        <v>6</v>
      </c>
      <c r="G19" s="965">
        <v>351</v>
      </c>
      <c r="H19" s="1034">
        <v>24</v>
      </c>
      <c r="I19" s="1060">
        <v>6</v>
      </c>
      <c r="J19" s="966">
        <v>33</v>
      </c>
      <c r="K19" s="966">
        <v>1046</v>
      </c>
      <c r="L19" s="966">
        <v>89</v>
      </c>
      <c r="M19" s="1061">
        <v>11</v>
      </c>
      <c r="N19" s="1033">
        <v>7</v>
      </c>
      <c r="O19" s="965">
        <v>111</v>
      </c>
      <c r="P19" s="965">
        <v>1469</v>
      </c>
      <c r="Q19" s="965">
        <v>68</v>
      </c>
      <c r="R19" s="1034"/>
      <c r="S19" s="1060">
        <v>1</v>
      </c>
      <c r="T19" s="966">
        <v>16</v>
      </c>
      <c r="U19" s="966">
        <v>326</v>
      </c>
      <c r="V19" s="966">
        <v>23</v>
      </c>
      <c r="W19" s="1061"/>
      <c r="X19" s="1060">
        <v>4</v>
      </c>
      <c r="Y19" s="966">
        <v>43</v>
      </c>
      <c r="Z19" s="966">
        <v>892</v>
      </c>
      <c r="AA19" s="966">
        <v>53</v>
      </c>
      <c r="AB19" s="1061"/>
      <c r="AC19" s="1060">
        <v>2</v>
      </c>
      <c r="AD19" s="966">
        <v>32</v>
      </c>
      <c r="AE19" s="966">
        <v>626</v>
      </c>
      <c r="AF19" s="966">
        <v>49</v>
      </c>
      <c r="AG19" s="1061"/>
      <c r="AH19" s="1067">
        <v>7</v>
      </c>
      <c r="AI19" s="967">
        <v>91</v>
      </c>
      <c r="AJ19" s="967">
        <v>1844</v>
      </c>
      <c r="AK19" s="967">
        <v>125</v>
      </c>
      <c r="AL19" s="968"/>
    </row>
    <row r="20" spans="1:38" ht="21.75" customHeight="1" x14ac:dyDescent="0.25">
      <c r="A20" s="1438"/>
      <c r="B20" s="914" t="s">
        <v>1011</v>
      </c>
      <c r="C20" s="919"/>
      <c r="D20" s="1035"/>
      <c r="E20" s="915">
        <v>8</v>
      </c>
      <c r="F20" s="915"/>
      <c r="G20" s="915">
        <v>110</v>
      </c>
      <c r="H20" s="1036">
        <v>7</v>
      </c>
      <c r="I20" s="1062">
        <v>17</v>
      </c>
      <c r="J20" s="916">
        <v>82</v>
      </c>
      <c r="K20" s="916">
        <v>503</v>
      </c>
      <c r="L20" s="916">
        <v>47</v>
      </c>
      <c r="M20" s="1063">
        <v>5</v>
      </c>
      <c r="N20" s="1035">
        <v>7</v>
      </c>
      <c r="O20" s="915">
        <v>50</v>
      </c>
      <c r="P20" s="915">
        <v>566</v>
      </c>
      <c r="Q20" s="915">
        <v>27</v>
      </c>
      <c r="R20" s="1036"/>
      <c r="S20" s="1062"/>
      <c r="T20" s="916"/>
      <c r="U20" s="916"/>
      <c r="V20" s="916"/>
      <c r="W20" s="1063"/>
      <c r="X20" s="1062"/>
      <c r="Y20" s="916"/>
      <c r="Z20" s="916"/>
      <c r="AA20" s="916"/>
      <c r="AB20" s="1063"/>
      <c r="AC20" s="1062"/>
      <c r="AD20" s="916"/>
      <c r="AE20" s="916"/>
      <c r="AF20" s="916"/>
      <c r="AG20" s="1063"/>
      <c r="AH20" s="1068"/>
      <c r="AI20" s="917"/>
      <c r="AJ20" s="917"/>
      <c r="AK20" s="917"/>
      <c r="AL20" s="918"/>
    </row>
    <row r="21" spans="1:38" ht="21.75" customHeight="1" thickBot="1" x14ac:dyDescent="0.3">
      <c r="A21" s="1439"/>
      <c r="B21" s="969" t="s">
        <v>427</v>
      </c>
      <c r="C21" s="1002">
        <v>3</v>
      </c>
      <c r="D21" s="1037">
        <v>2</v>
      </c>
      <c r="E21" s="970">
        <v>16</v>
      </c>
      <c r="F21" s="970">
        <v>6</v>
      </c>
      <c r="G21" s="970">
        <v>461</v>
      </c>
      <c r="H21" s="971">
        <v>31</v>
      </c>
      <c r="I21" s="1037">
        <v>23</v>
      </c>
      <c r="J21" s="970">
        <v>115</v>
      </c>
      <c r="K21" s="970">
        <v>1549</v>
      </c>
      <c r="L21" s="970">
        <v>136</v>
      </c>
      <c r="M21" s="971">
        <v>16</v>
      </c>
      <c r="N21" s="1037">
        <v>14</v>
      </c>
      <c r="O21" s="970">
        <v>161</v>
      </c>
      <c r="P21" s="970">
        <v>2035</v>
      </c>
      <c r="Q21" s="970">
        <v>95</v>
      </c>
      <c r="R21" s="971"/>
      <c r="S21" s="1037">
        <v>1</v>
      </c>
      <c r="T21" s="970">
        <v>16</v>
      </c>
      <c r="U21" s="970">
        <v>326</v>
      </c>
      <c r="V21" s="970">
        <v>23</v>
      </c>
      <c r="W21" s="971"/>
      <c r="X21" s="1037">
        <v>4</v>
      </c>
      <c r="Y21" s="970">
        <v>43</v>
      </c>
      <c r="Z21" s="970">
        <v>892</v>
      </c>
      <c r="AA21" s="970">
        <v>53</v>
      </c>
      <c r="AB21" s="971"/>
      <c r="AC21" s="1037">
        <v>2</v>
      </c>
      <c r="AD21" s="970">
        <v>32</v>
      </c>
      <c r="AE21" s="970">
        <v>626</v>
      </c>
      <c r="AF21" s="970">
        <v>49</v>
      </c>
      <c r="AG21" s="971">
        <v>0</v>
      </c>
      <c r="AH21" s="1037">
        <v>7</v>
      </c>
      <c r="AI21" s="970">
        <v>91</v>
      </c>
      <c r="AJ21" s="970">
        <v>1844</v>
      </c>
      <c r="AK21" s="970">
        <v>125</v>
      </c>
      <c r="AL21" s="971"/>
    </row>
    <row r="22" spans="1:38" ht="21.75" customHeight="1" thickBot="1" x14ac:dyDescent="0.3">
      <c r="A22" s="972" t="s">
        <v>393</v>
      </c>
      <c r="B22" s="973" t="s">
        <v>535</v>
      </c>
      <c r="C22" s="1003">
        <v>3</v>
      </c>
      <c r="D22" s="1038">
        <v>1</v>
      </c>
      <c r="E22" s="974"/>
      <c r="F22" s="974">
        <v>5</v>
      </c>
      <c r="G22" s="974">
        <v>31</v>
      </c>
      <c r="H22" s="1039">
        <v>2</v>
      </c>
      <c r="I22" s="1038">
        <v>1</v>
      </c>
      <c r="J22" s="974">
        <v>10</v>
      </c>
      <c r="K22" s="974">
        <v>125</v>
      </c>
      <c r="L22" s="974">
        <v>8</v>
      </c>
      <c r="M22" s="1039"/>
      <c r="N22" s="1038">
        <v>2</v>
      </c>
      <c r="O22" s="974">
        <v>16</v>
      </c>
      <c r="P22" s="974">
        <v>168</v>
      </c>
      <c r="Q22" s="974">
        <v>8</v>
      </c>
      <c r="R22" s="1039"/>
      <c r="S22" s="1038"/>
      <c r="T22" s="974"/>
      <c r="U22" s="974"/>
      <c r="V22" s="974"/>
      <c r="W22" s="1039"/>
      <c r="X22" s="1038"/>
      <c r="Y22" s="974"/>
      <c r="Z22" s="974"/>
      <c r="AA22" s="974"/>
      <c r="AB22" s="1039"/>
      <c r="AC22" s="1038">
        <v>1</v>
      </c>
      <c r="AD22" s="974">
        <v>9</v>
      </c>
      <c r="AE22" s="974">
        <v>83</v>
      </c>
      <c r="AF22" s="974">
        <v>10</v>
      </c>
      <c r="AG22" s="1039"/>
      <c r="AH22" s="1069">
        <v>1</v>
      </c>
      <c r="AI22" s="975">
        <v>9</v>
      </c>
      <c r="AJ22" s="975">
        <v>83</v>
      </c>
      <c r="AK22" s="975">
        <v>10</v>
      </c>
      <c r="AL22" s="976"/>
    </row>
    <row r="23" spans="1:38" ht="21.75" customHeight="1" x14ac:dyDescent="0.25">
      <c r="A23" s="1458" t="s">
        <v>398</v>
      </c>
      <c r="B23" s="977" t="s">
        <v>1010</v>
      </c>
      <c r="C23" s="1004"/>
      <c r="D23" s="1040">
        <v>1</v>
      </c>
      <c r="E23" s="978">
        <v>4</v>
      </c>
      <c r="F23" s="978">
        <v>4</v>
      </c>
      <c r="G23" s="978">
        <v>141</v>
      </c>
      <c r="H23" s="1041">
        <v>8</v>
      </c>
      <c r="I23" s="1040">
        <v>5</v>
      </c>
      <c r="J23" s="978">
        <v>54</v>
      </c>
      <c r="K23" s="978">
        <v>775</v>
      </c>
      <c r="L23" s="978">
        <v>44</v>
      </c>
      <c r="M23" s="1041"/>
      <c r="N23" s="1040">
        <v>4</v>
      </c>
      <c r="O23" s="978">
        <v>30</v>
      </c>
      <c r="P23" s="978">
        <v>915</v>
      </c>
      <c r="Q23" s="978">
        <v>50</v>
      </c>
      <c r="R23" s="1041"/>
      <c r="S23" s="1040">
        <v>1</v>
      </c>
      <c r="T23" s="978">
        <v>16</v>
      </c>
      <c r="U23" s="978">
        <v>63</v>
      </c>
      <c r="V23" s="978">
        <v>2</v>
      </c>
      <c r="W23" s="1041"/>
      <c r="X23" s="1040">
        <v>1</v>
      </c>
      <c r="Y23" s="978">
        <v>16</v>
      </c>
      <c r="Z23" s="978">
        <v>201</v>
      </c>
      <c r="AA23" s="978">
        <v>12</v>
      </c>
      <c r="AB23" s="1041"/>
      <c r="AC23" s="1040"/>
      <c r="AD23" s="978"/>
      <c r="AE23" s="978"/>
      <c r="AF23" s="978"/>
      <c r="AG23" s="1041"/>
      <c r="AH23" s="1070">
        <v>2</v>
      </c>
      <c r="AI23" s="979">
        <v>32</v>
      </c>
      <c r="AJ23" s="979">
        <v>264</v>
      </c>
      <c r="AK23" s="979">
        <v>14</v>
      </c>
      <c r="AL23" s="980"/>
    </row>
    <row r="24" spans="1:38" ht="21.75" customHeight="1" x14ac:dyDescent="0.25">
      <c r="A24" s="1459"/>
      <c r="B24" s="920" t="s">
        <v>1011</v>
      </c>
      <c r="C24" s="924"/>
      <c r="D24" s="1042"/>
      <c r="E24" s="921">
        <v>1</v>
      </c>
      <c r="F24" s="921"/>
      <c r="G24" s="921">
        <v>13</v>
      </c>
      <c r="H24" s="1043">
        <v>1</v>
      </c>
      <c r="I24" s="1042">
        <v>1</v>
      </c>
      <c r="J24" s="921">
        <v>10</v>
      </c>
      <c r="K24" s="921">
        <v>44</v>
      </c>
      <c r="L24" s="921">
        <v>4</v>
      </c>
      <c r="M24" s="1043"/>
      <c r="N24" s="1042">
        <v>1</v>
      </c>
      <c r="O24" s="921"/>
      <c r="P24" s="921">
        <v>62</v>
      </c>
      <c r="Q24" s="921">
        <v>4</v>
      </c>
      <c r="R24" s="1043"/>
      <c r="S24" s="1042"/>
      <c r="T24" s="921"/>
      <c r="U24" s="921"/>
      <c r="V24" s="921"/>
      <c r="W24" s="1043"/>
      <c r="X24" s="1042"/>
      <c r="Y24" s="921"/>
      <c r="Z24" s="921"/>
      <c r="AA24" s="921"/>
      <c r="AB24" s="1043"/>
      <c r="AC24" s="1042"/>
      <c r="AD24" s="921"/>
      <c r="AE24" s="921"/>
      <c r="AF24" s="921"/>
      <c r="AG24" s="1043"/>
      <c r="AH24" s="1071"/>
      <c r="AI24" s="922"/>
      <c r="AJ24" s="922"/>
      <c r="AK24" s="922"/>
      <c r="AL24" s="923"/>
    </row>
    <row r="25" spans="1:38" ht="21.75" customHeight="1" thickBot="1" x14ac:dyDescent="0.3">
      <c r="A25" s="1460"/>
      <c r="B25" s="981" t="s">
        <v>427</v>
      </c>
      <c r="C25" s="1005">
        <v>0</v>
      </c>
      <c r="D25" s="1044">
        <v>1</v>
      </c>
      <c r="E25" s="982">
        <v>5</v>
      </c>
      <c r="F25" s="982">
        <v>4</v>
      </c>
      <c r="G25" s="982">
        <v>154</v>
      </c>
      <c r="H25" s="983">
        <v>9</v>
      </c>
      <c r="I25" s="1044">
        <v>6</v>
      </c>
      <c r="J25" s="982">
        <v>64</v>
      </c>
      <c r="K25" s="982">
        <v>819</v>
      </c>
      <c r="L25" s="982">
        <v>48</v>
      </c>
      <c r="M25" s="983"/>
      <c r="N25" s="1044">
        <v>5</v>
      </c>
      <c r="O25" s="982">
        <v>30</v>
      </c>
      <c r="P25" s="982">
        <v>977</v>
      </c>
      <c r="Q25" s="982">
        <v>54</v>
      </c>
      <c r="R25" s="983"/>
      <c r="S25" s="1044">
        <v>1</v>
      </c>
      <c r="T25" s="982">
        <v>16</v>
      </c>
      <c r="U25" s="982">
        <v>63</v>
      </c>
      <c r="V25" s="982">
        <v>2</v>
      </c>
      <c r="W25" s="983"/>
      <c r="X25" s="1044">
        <v>1</v>
      </c>
      <c r="Y25" s="982">
        <v>16</v>
      </c>
      <c r="Z25" s="982">
        <v>201</v>
      </c>
      <c r="AA25" s="982">
        <v>12</v>
      </c>
      <c r="AB25" s="983"/>
      <c r="AC25" s="1044"/>
      <c r="AD25" s="982"/>
      <c r="AE25" s="982"/>
      <c r="AF25" s="982"/>
      <c r="AG25" s="983"/>
      <c r="AH25" s="1044">
        <v>2</v>
      </c>
      <c r="AI25" s="982">
        <v>32</v>
      </c>
      <c r="AJ25" s="982">
        <v>264</v>
      </c>
      <c r="AK25" s="982">
        <v>14</v>
      </c>
      <c r="AL25" s="983"/>
    </row>
    <row r="26" spans="1:38" ht="21.75" customHeight="1" x14ac:dyDescent="0.25">
      <c r="A26" s="1440" t="s">
        <v>427</v>
      </c>
      <c r="B26" s="984" t="s">
        <v>535</v>
      </c>
      <c r="C26" s="1006">
        <v>22</v>
      </c>
      <c r="D26" s="1045">
        <v>27</v>
      </c>
      <c r="E26" s="985">
        <v>70</v>
      </c>
      <c r="F26" s="985">
        <v>131</v>
      </c>
      <c r="G26" s="985">
        <v>6035</v>
      </c>
      <c r="H26" s="986">
        <v>381</v>
      </c>
      <c r="I26" s="1045">
        <v>85</v>
      </c>
      <c r="J26" s="985">
        <v>1042</v>
      </c>
      <c r="K26" s="985">
        <v>19102</v>
      </c>
      <c r="L26" s="985">
        <v>941</v>
      </c>
      <c r="M26" s="986">
        <v>113</v>
      </c>
      <c r="N26" s="1045">
        <v>71</v>
      </c>
      <c r="O26" s="985">
        <v>956</v>
      </c>
      <c r="P26" s="985">
        <v>20797</v>
      </c>
      <c r="Q26" s="985">
        <v>1153</v>
      </c>
      <c r="R26" s="986">
        <v>77</v>
      </c>
      <c r="S26" s="1045">
        <v>11</v>
      </c>
      <c r="T26" s="985">
        <v>202</v>
      </c>
      <c r="U26" s="985">
        <v>3028</v>
      </c>
      <c r="V26" s="985">
        <v>197</v>
      </c>
      <c r="W26" s="986">
        <v>16</v>
      </c>
      <c r="X26" s="1045">
        <v>27</v>
      </c>
      <c r="Y26" s="985">
        <v>415</v>
      </c>
      <c r="Z26" s="985">
        <v>8800</v>
      </c>
      <c r="AA26" s="985">
        <v>443</v>
      </c>
      <c r="AB26" s="986">
        <v>45</v>
      </c>
      <c r="AC26" s="1045">
        <v>19</v>
      </c>
      <c r="AD26" s="985">
        <v>299</v>
      </c>
      <c r="AE26" s="985">
        <v>8459</v>
      </c>
      <c r="AF26" s="985">
        <v>471</v>
      </c>
      <c r="AG26" s="986">
        <v>36</v>
      </c>
      <c r="AH26" s="1045">
        <v>57</v>
      </c>
      <c r="AI26" s="985">
        <v>916</v>
      </c>
      <c r="AJ26" s="985">
        <v>20287</v>
      </c>
      <c r="AK26" s="985">
        <v>1111</v>
      </c>
      <c r="AL26" s="986">
        <v>97</v>
      </c>
    </row>
    <row r="27" spans="1:38" ht="21.75" customHeight="1" x14ac:dyDescent="0.25">
      <c r="A27" s="1441"/>
      <c r="B27" s="925" t="s">
        <v>1011</v>
      </c>
      <c r="C27" s="927">
        <v>0</v>
      </c>
      <c r="D27" s="1046">
        <v>1</v>
      </c>
      <c r="E27" s="926">
        <v>101</v>
      </c>
      <c r="F27" s="926">
        <v>5</v>
      </c>
      <c r="G27" s="926">
        <v>1584</v>
      </c>
      <c r="H27" s="987">
        <v>93</v>
      </c>
      <c r="I27" s="1046">
        <v>126</v>
      </c>
      <c r="J27" s="926">
        <v>656</v>
      </c>
      <c r="K27" s="926">
        <v>7418</v>
      </c>
      <c r="L27" s="926">
        <v>526</v>
      </c>
      <c r="M27" s="987">
        <v>104</v>
      </c>
      <c r="N27" s="1046">
        <v>63</v>
      </c>
      <c r="O27" s="926">
        <v>436</v>
      </c>
      <c r="P27" s="926">
        <v>7710</v>
      </c>
      <c r="Q27" s="926">
        <v>474</v>
      </c>
      <c r="R27" s="987">
        <v>83</v>
      </c>
      <c r="S27" s="1046"/>
      <c r="T27" s="926"/>
      <c r="U27" s="926"/>
      <c r="V27" s="926"/>
      <c r="W27" s="987"/>
      <c r="X27" s="1046">
        <v>7</v>
      </c>
      <c r="Y27" s="926">
        <v>47</v>
      </c>
      <c r="Z27" s="926">
        <v>643</v>
      </c>
      <c r="AA27" s="926">
        <v>61</v>
      </c>
      <c r="AB27" s="987">
        <v>14</v>
      </c>
      <c r="AC27" s="1046">
        <v>6</v>
      </c>
      <c r="AD27" s="926">
        <v>49</v>
      </c>
      <c r="AE27" s="926">
        <v>543</v>
      </c>
      <c r="AF27" s="926">
        <v>51</v>
      </c>
      <c r="AG27" s="987">
        <v>11</v>
      </c>
      <c r="AH27" s="1046">
        <v>13</v>
      </c>
      <c r="AI27" s="926">
        <v>96</v>
      </c>
      <c r="AJ27" s="926">
        <v>1186</v>
      </c>
      <c r="AK27" s="926">
        <v>112</v>
      </c>
      <c r="AL27" s="987">
        <v>25</v>
      </c>
    </row>
    <row r="28" spans="1:38" ht="21.75" customHeight="1" thickBot="1" x14ac:dyDescent="0.3">
      <c r="A28" s="1442"/>
      <c r="B28" s="928" t="s">
        <v>427</v>
      </c>
      <c r="C28" s="930">
        <v>22</v>
      </c>
      <c r="D28" s="1047">
        <v>28</v>
      </c>
      <c r="E28" s="929">
        <v>171</v>
      </c>
      <c r="F28" s="929">
        <v>136</v>
      </c>
      <c r="G28" s="929">
        <v>7619</v>
      </c>
      <c r="H28" s="988">
        <v>474</v>
      </c>
      <c r="I28" s="1047">
        <v>211</v>
      </c>
      <c r="J28" s="929">
        <v>1698</v>
      </c>
      <c r="K28" s="929">
        <v>26520</v>
      </c>
      <c r="L28" s="929">
        <v>1510</v>
      </c>
      <c r="M28" s="988">
        <v>217</v>
      </c>
      <c r="N28" s="1047">
        <v>134</v>
      </c>
      <c r="O28" s="929">
        <v>1433</v>
      </c>
      <c r="P28" s="929">
        <v>28507</v>
      </c>
      <c r="Q28" s="929">
        <v>1707</v>
      </c>
      <c r="R28" s="988">
        <v>160</v>
      </c>
      <c r="S28" s="1047">
        <v>11</v>
      </c>
      <c r="T28" s="929">
        <v>202</v>
      </c>
      <c r="U28" s="929">
        <v>3028</v>
      </c>
      <c r="V28" s="929">
        <v>197</v>
      </c>
      <c r="W28" s="988">
        <v>16</v>
      </c>
      <c r="X28" s="1047">
        <v>34</v>
      </c>
      <c r="Y28" s="929">
        <v>462</v>
      </c>
      <c r="Z28" s="929">
        <v>9443</v>
      </c>
      <c r="AA28" s="929">
        <v>657</v>
      </c>
      <c r="AB28" s="988">
        <v>59</v>
      </c>
      <c r="AC28" s="1047">
        <v>25</v>
      </c>
      <c r="AD28" s="929">
        <v>348</v>
      </c>
      <c r="AE28" s="929">
        <v>9002</v>
      </c>
      <c r="AF28" s="929">
        <v>586</v>
      </c>
      <c r="AG28" s="988">
        <v>47</v>
      </c>
      <c r="AH28" s="1047">
        <v>70</v>
      </c>
      <c r="AI28" s="929">
        <v>1012</v>
      </c>
      <c r="AJ28" s="929">
        <v>21473</v>
      </c>
      <c r="AK28" s="929">
        <v>1223</v>
      </c>
      <c r="AL28" s="988">
        <v>122</v>
      </c>
    </row>
    <row r="29" spans="1:38" ht="18.95" customHeight="1" x14ac:dyDescent="0.25">
      <c r="A29" s="1418" t="s">
        <v>555</v>
      </c>
      <c r="B29" s="1419"/>
      <c r="C29" s="1419"/>
      <c r="D29" s="1419"/>
      <c r="E29" s="1419"/>
      <c r="F29" s="1419"/>
      <c r="G29" s="1419"/>
      <c r="H29" s="1419"/>
      <c r="I29" s="1419"/>
      <c r="J29" s="1419"/>
      <c r="K29" s="1419"/>
      <c r="L29" s="1419"/>
      <c r="M29" s="1419"/>
      <c r="N29" s="1419"/>
      <c r="O29" s="1419"/>
      <c r="P29" s="855" t="s">
        <v>556</v>
      </c>
      <c r="Q29" s="1072">
        <v>465</v>
      </c>
      <c r="R29" s="1493" t="s">
        <v>1071</v>
      </c>
      <c r="S29" s="1494"/>
      <c r="T29" s="1494"/>
      <c r="U29" s="1494"/>
      <c r="V29" s="1495"/>
      <c r="W29" s="1468" t="s">
        <v>557</v>
      </c>
      <c r="X29" s="1469"/>
      <c r="Y29" s="1469"/>
      <c r="Z29" s="1470"/>
      <c r="AA29" s="1471" t="s">
        <v>558</v>
      </c>
      <c r="AB29" s="1471"/>
      <c r="AC29" s="83" t="s">
        <v>556</v>
      </c>
      <c r="AD29" s="1472"/>
      <c r="AE29" s="1472"/>
      <c r="AF29" s="1462" t="s">
        <v>559</v>
      </c>
      <c r="AG29" s="1462"/>
      <c r="AH29" s="1462"/>
      <c r="AI29" s="1462"/>
      <c r="AJ29" s="1474" t="s">
        <v>558</v>
      </c>
      <c r="AK29" s="1475"/>
      <c r="AL29" s="1461"/>
    </row>
    <row r="30" spans="1:38" ht="18.95" customHeight="1" x14ac:dyDescent="0.25">
      <c r="A30" s="1414" t="s">
        <v>560</v>
      </c>
      <c r="B30" s="1415"/>
      <c r="C30" s="1415"/>
      <c r="D30" s="1415"/>
      <c r="E30" s="1415"/>
      <c r="F30" s="1415"/>
      <c r="G30" s="1415"/>
      <c r="H30" s="1415"/>
      <c r="I30" s="1415"/>
      <c r="J30" s="1415"/>
      <c r="K30" s="1415"/>
      <c r="L30" s="1415"/>
      <c r="M30" s="1415"/>
      <c r="N30" s="1415"/>
      <c r="O30" s="1415"/>
      <c r="P30" s="82" t="s">
        <v>556</v>
      </c>
      <c r="Q30" s="1072">
        <v>84119</v>
      </c>
      <c r="R30" s="1493"/>
      <c r="S30" s="1494"/>
      <c r="T30" s="1494"/>
      <c r="U30" s="1494"/>
      <c r="V30" s="1495"/>
      <c r="W30" s="1465"/>
      <c r="X30" s="1466"/>
      <c r="Y30" s="1466"/>
      <c r="Z30" s="1467"/>
      <c r="AA30" s="1463" t="s">
        <v>561</v>
      </c>
      <c r="AB30" s="1463"/>
      <c r="AC30" s="83" t="s">
        <v>556</v>
      </c>
      <c r="AD30" s="1464"/>
      <c r="AE30" s="1464"/>
      <c r="AF30" s="1473"/>
      <c r="AG30" s="1473"/>
      <c r="AH30" s="1473"/>
      <c r="AI30" s="1473"/>
      <c r="AJ30" s="1476"/>
      <c r="AK30" s="1477"/>
      <c r="AL30" s="1462"/>
    </row>
    <row r="31" spans="1:38" ht="18.95" customHeight="1" x14ac:dyDescent="0.25">
      <c r="A31" s="1414" t="s">
        <v>562</v>
      </c>
      <c r="B31" s="1415"/>
      <c r="C31" s="1415"/>
      <c r="D31" s="1415"/>
      <c r="E31" s="1415"/>
      <c r="F31" s="1415"/>
      <c r="G31" s="1415"/>
      <c r="H31" s="1415"/>
      <c r="I31" s="1415"/>
      <c r="J31" s="1415"/>
      <c r="K31" s="1415"/>
      <c r="L31" s="1415"/>
      <c r="M31" s="1415"/>
      <c r="N31" s="1415"/>
      <c r="O31" s="1415"/>
      <c r="P31" s="82" t="s">
        <v>556</v>
      </c>
      <c r="Q31" s="1072">
        <v>4279</v>
      </c>
      <c r="R31" s="1493"/>
      <c r="S31" s="1494"/>
      <c r="T31" s="1494"/>
      <c r="U31" s="1494"/>
      <c r="V31" s="1495"/>
      <c r="W31" s="1465" t="s">
        <v>563</v>
      </c>
      <c r="X31" s="1466"/>
      <c r="Y31" s="1466"/>
      <c r="Z31" s="1467"/>
      <c r="AA31" s="1463" t="s">
        <v>558</v>
      </c>
      <c r="AB31" s="1463"/>
      <c r="AC31" s="83" t="s">
        <v>556</v>
      </c>
      <c r="AD31" s="1464"/>
      <c r="AE31" s="1464"/>
      <c r="AF31" s="1473"/>
      <c r="AG31" s="1473"/>
      <c r="AH31" s="1473"/>
      <c r="AI31" s="1473"/>
      <c r="AJ31" s="1478" t="s">
        <v>564</v>
      </c>
      <c r="AK31" s="1479"/>
      <c r="AL31" s="1480"/>
    </row>
    <row r="32" spans="1:38" ht="18.95" customHeight="1" x14ac:dyDescent="0.25">
      <c r="A32" s="1414" t="s">
        <v>565</v>
      </c>
      <c r="B32" s="1415"/>
      <c r="C32" s="1415"/>
      <c r="D32" s="1415"/>
      <c r="E32" s="1415"/>
      <c r="F32" s="1415"/>
      <c r="G32" s="1415"/>
      <c r="H32" s="1415"/>
      <c r="I32" s="1415"/>
      <c r="J32" s="1415"/>
      <c r="K32" s="1415"/>
      <c r="L32" s="1415"/>
      <c r="M32" s="1415"/>
      <c r="N32" s="1415"/>
      <c r="O32" s="1415"/>
      <c r="P32" s="82" t="s">
        <v>556</v>
      </c>
      <c r="Q32" s="84">
        <v>5131</v>
      </c>
      <c r="R32" s="1493"/>
      <c r="S32" s="1494"/>
      <c r="T32" s="1494"/>
      <c r="U32" s="1494"/>
      <c r="V32" s="1495"/>
      <c r="W32" s="1465"/>
      <c r="X32" s="1466"/>
      <c r="Y32" s="1466"/>
      <c r="Z32" s="1467"/>
      <c r="AA32" s="1463" t="s">
        <v>561</v>
      </c>
      <c r="AB32" s="1463"/>
      <c r="AC32" s="83" t="s">
        <v>556</v>
      </c>
      <c r="AD32" s="1464"/>
      <c r="AE32" s="1464"/>
      <c r="AF32" s="1473"/>
      <c r="AG32" s="1473"/>
      <c r="AH32" s="1473"/>
      <c r="AI32" s="1473"/>
      <c r="AJ32" s="1476"/>
      <c r="AK32" s="1477"/>
      <c r="AL32" s="1462"/>
    </row>
    <row r="33" spans="1:38" ht="18.95" customHeight="1" x14ac:dyDescent="0.25">
      <c r="A33" s="1414" t="s">
        <v>566</v>
      </c>
      <c r="B33" s="1415"/>
      <c r="C33" s="1415"/>
      <c r="D33" s="1415"/>
      <c r="E33" s="1415"/>
      <c r="F33" s="1415"/>
      <c r="G33" s="1415"/>
      <c r="H33" s="1415"/>
      <c r="I33" s="1415"/>
      <c r="J33" s="1415"/>
      <c r="K33" s="1415"/>
      <c r="L33" s="1415"/>
      <c r="M33" s="1415"/>
      <c r="N33" s="1415"/>
      <c r="O33" s="1415"/>
      <c r="P33" s="82" t="s">
        <v>556</v>
      </c>
      <c r="Q33" s="81">
        <v>15.618374558303888</v>
      </c>
      <c r="R33" s="1493"/>
      <c r="S33" s="1494"/>
      <c r="T33" s="1494"/>
      <c r="U33" s="1494"/>
      <c r="V33" s="1495"/>
      <c r="W33" s="1465" t="s">
        <v>567</v>
      </c>
      <c r="X33" s="1466"/>
      <c r="Y33" s="1466"/>
      <c r="Z33" s="1467"/>
      <c r="AA33" s="1463" t="s">
        <v>558</v>
      </c>
      <c r="AB33" s="1463"/>
      <c r="AC33" s="83" t="s">
        <v>556</v>
      </c>
      <c r="AD33" s="1464"/>
      <c r="AE33" s="1464"/>
      <c r="AF33" s="1473"/>
      <c r="AG33" s="1473"/>
      <c r="AH33" s="1473"/>
      <c r="AI33" s="1473"/>
      <c r="AJ33" s="1478"/>
      <c r="AK33" s="1479"/>
      <c r="AL33" s="1480"/>
    </row>
    <row r="34" spans="1:38" ht="18.95" customHeight="1" thickBot="1" x14ac:dyDescent="0.3">
      <c r="A34" s="1414" t="s">
        <v>568</v>
      </c>
      <c r="B34" s="1415"/>
      <c r="C34" s="1415"/>
      <c r="D34" s="1415"/>
      <c r="E34" s="1415"/>
      <c r="F34" s="1415"/>
      <c r="G34" s="1415"/>
      <c r="H34" s="1415"/>
      <c r="I34" s="1415"/>
      <c r="J34" s="1415"/>
      <c r="K34" s="1415"/>
      <c r="L34" s="1415"/>
      <c r="M34" s="1415"/>
      <c r="N34" s="1415"/>
      <c r="O34" s="1415"/>
      <c r="P34" s="82" t="s">
        <v>556</v>
      </c>
      <c r="Q34" s="81">
        <v>17.56291390728477</v>
      </c>
      <c r="R34" s="1490"/>
      <c r="S34" s="1491"/>
      <c r="T34" s="1491"/>
      <c r="U34" s="1491"/>
      <c r="V34" s="1492"/>
      <c r="W34" s="1481"/>
      <c r="X34" s="1482"/>
      <c r="Y34" s="1482"/>
      <c r="Z34" s="1483"/>
      <c r="AA34" s="1463" t="s">
        <v>561</v>
      </c>
      <c r="AB34" s="1463"/>
      <c r="AC34" s="83" t="s">
        <v>556</v>
      </c>
      <c r="AD34" s="1464"/>
      <c r="AE34" s="1464"/>
      <c r="AF34" s="1473"/>
      <c r="AG34" s="1473"/>
      <c r="AH34" s="1473"/>
      <c r="AI34" s="1473"/>
      <c r="AJ34" s="1476"/>
      <c r="AK34" s="1477"/>
      <c r="AL34" s="1462"/>
    </row>
    <row r="35" spans="1:38" ht="18.95" customHeight="1" x14ac:dyDescent="0.25">
      <c r="A35" s="1416" t="s">
        <v>569</v>
      </c>
      <c r="B35" s="1417"/>
      <c r="C35" s="1417"/>
      <c r="D35" s="1417"/>
      <c r="E35" s="1417"/>
      <c r="F35" s="1417"/>
      <c r="G35" s="1417"/>
      <c r="H35" s="1417"/>
      <c r="I35" s="1417"/>
      <c r="J35" s="1417"/>
      <c r="K35" s="1417"/>
      <c r="L35" s="1417"/>
      <c r="M35" s="1417"/>
      <c r="N35" s="1417"/>
      <c r="O35" s="1417"/>
      <c r="P35" s="82" t="s">
        <v>556</v>
      </c>
      <c r="Q35" s="85">
        <v>19.893230983949756</v>
      </c>
      <c r="R35" s="1487" t="s">
        <v>570</v>
      </c>
      <c r="S35" s="1488"/>
      <c r="T35" s="1488"/>
      <c r="U35" s="1488"/>
      <c r="V35" s="1489"/>
      <c r="W35" s="1484" t="s">
        <v>571</v>
      </c>
      <c r="X35" s="1485"/>
      <c r="Y35" s="1485"/>
      <c r="Z35" s="1486"/>
      <c r="AA35" s="1463" t="s">
        <v>558</v>
      </c>
      <c r="AB35" s="1463"/>
      <c r="AC35" s="83" t="s">
        <v>556</v>
      </c>
      <c r="AD35" s="1464"/>
      <c r="AE35" s="1464"/>
      <c r="AF35" s="1473"/>
      <c r="AG35" s="1473"/>
      <c r="AH35" s="1473"/>
      <c r="AI35" s="1473"/>
      <c r="AJ35" s="1478"/>
      <c r="AK35" s="1479"/>
      <c r="AL35" s="1480"/>
    </row>
    <row r="36" spans="1:38" ht="18.95" customHeight="1" thickBot="1" x14ac:dyDescent="0.3">
      <c r="A36" s="1414" t="s">
        <v>572</v>
      </c>
      <c r="B36" s="1415"/>
      <c r="C36" s="1415"/>
      <c r="D36" s="1415"/>
      <c r="E36" s="1415"/>
      <c r="F36" s="1415"/>
      <c r="G36" s="1415"/>
      <c r="H36" s="1415"/>
      <c r="I36" s="1415"/>
      <c r="J36" s="1415"/>
      <c r="K36" s="1415"/>
      <c r="L36" s="1415"/>
      <c r="M36" s="1415"/>
      <c r="N36" s="1415"/>
      <c r="O36" s="1415"/>
      <c r="P36" s="82" t="s">
        <v>556</v>
      </c>
      <c r="Q36" s="81">
        <v>16.700058582308142</v>
      </c>
      <c r="R36" s="1490"/>
      <c r="S36" s="1491"/>
      <c r="T36" s="1491"/>
      <c r="U36" s="1491"/>
      <c r="V36" s="1492"/>
      <c r="W36" s="1481"/>
      <c r="X36" s="1482"/>
      <c r="Y36" s="1482"/>
      <c r="Z36" s="1483"/>
      <c r="AA36" s="1463" t="s">
        <v>561</v>
      </c>
      <c r="AB36" s="1463"/>
      <c r="AC36" s="83" t="s">
        <v>556</v>
      </c>
      <c r="AD36" s="1464"/>
      <c r="AE36" s="1464"/>
      <c r="AF36" s="1473"/>
      <c r="AG36" s="1473"/>
      <c r="AH36" s="1473"/>
      <c r="AI36" s="1473"/>
      <c r="AJ36" s="1476"/>
      <c r="AK36" s="1477"/>
      <c r="AL36" s="1462"/>
    </row>
    <row r="37" spans="1:38" ht="18.95" customHeight="1" x14ac:dyDescent="0.25">
      <c r="A37" s="1414" t="s">
        <v>573</v>
      </c>
      <c r="B37" s="1415"/>
      <c r="C37" s="1415"/>
      <c r="D37" s="1415"/>
      <c r="E37" s="1415"/>
      <c r="F37" s="1415"/>
      <c r="G37" s="1415"/>
      <c r="H37" s="1415"/>
      <c r="I37" s="1415"/>
      <c r="J37" s="1415"/>
      <c r="K37" s="1415"/>
      <c r="L37" s="1415"/>
      <c r="M37" s="1415"/>
      <c r="N37" s="1415"/>
      <c r="O37" s="1415"/>
      <c r="P37" s="82" t="s">
        <v>556</v>
      </c>
      <c r="Q37" s="81">
        <v>20.439393939393938</v>
      </c>
      <c r="R37" s="1487" t="s">
        <v>574</v>
      </c>
      <c r="S37" s="1488"/>
      <c r="T37" s="1488"/>
      <c r="U37" s="1488"/>
      <c r="V37" s="1489"/>
      <c r="W37" s="1484" t="s">
        <v>575</v>
      </c>
      <c r="X37" s="1485"/>
      <c r="Y37" s="1485"/>
      <c r="Z37" s="1486"/>
      <c r="AA37" s="1463" t="s">
        <v>558</v>
      </c>
      <c r="AB37" s="1463"/>
      <c r="AC37" s="83" t="s">
        <v>556</v>
      </c>
      <c r="AD37" s="1464"/>
      <c r="AE37" s="1464"/>
      <c r="AF37" s="1473"/>
      <c r="AG37" s="1473"/>
      <c r="AH37" s="1473"/>
      <c r="AI37" s="1473"/>
      <c r="AJ37" s="1478"/>
      <c r="AK37" s="1479"/>
      <c r="AL37" s="1480"/>
    </row>
    <row r="38" spans="1:38" ht="18.95" customHeight="1" thickBot="1" x14ac:dyDescent="0.3">
      <c r="A38" s="1414" t="s">
        <v>576</v>
      </c>
      <c r="B38" s="1415"/>
      <c r="C38" s="1415"/>
      <c r="D38" s="1415"/>
      <c r="E38" s="1415"/>
      <c r="F38" s="1415"/>
      <c r="G38" s="1415"/>
      <c r="H38" s="1415"/>
      <c r="I38" s="1415"/>
      <c r="J38" s="1415"/>
      <c r="K38" s="1415"/>
      <c r="L38" s="1415"/>
      <c r="M38" s="1415"/>
      <c r="N38" s="1415"/>
      <c r="O38" s="1415"/>
      <c r="P38" s="82" t="s">
        <v>556</v>
      </c>
      <c r="Q38" s="81">
        <v>14.372907153729072</v>
      </c>
      <c r="R38" s="1490"/>
      <c r="S38" s="1491"/>
      <c r="T38" s="1491"/>
      <c r="U38" s="1491"/>
      <c r="V38" s="1492"/>
      <c r="W38" s="1481"/>
      <c r="X38" s="1482"/>
      <c r="Y38" s="1482"/>
      <c r="Z38" s="1483"/>
      <c r="AA38" s="1463" t="s">
        <v>561</v>
      </c>
      <c r="AB38" s="1463"/>
      <c r="AC38" s="83" t="s">
        <v>556</v>
      </c>
      <c r="AD38" s="1464"/>
      <c r="AE38" s="1464"/>
      <c r="AF38" s="1473"/>
      <c r="AG38" s="1473"/>
      <c r="AH38" s="1473"/>
      <c r="AI38" s="1473"/>
      <c r="AJ38" s="1476"/>
      <c r="AK38" s="1477"/>
      <c r="AL38" s="1462"/>
    </row>
    <row r="39" spans="1:38" ht="18.95" customHeight="1" x14ac:dyDescent="0.25">
      <c r="A39" s="1414" t="s">
        <v>577</v>
      </c>
      <c r="B39" s="1415"/>
      <c r="C39" s="1415"/>
      <c r="D39" s="1415"/>
      <c r="E39" s="1415"/>
      <c r="F39" s="1415"/>
      <c r="G39" s="1415"/>
      <c r="H39" s="1415"/>
      <c r="I39" s="1415"/>
      <c r="J39" s="1415"/>
      <c r="K39" s="1415"/>
      <c r="L39" s="1415"/>
      <c r="M39" s="1415"/>
      <c r="N39" s="1415"/>
      <c r="O39" s="1415"/>
      <c r="P39" s="82" t="s">
        <v>556</v>
      </c>
      <c r="Q39" s="81">
        <v>14.990099009900991</v>
      </c>
      <c r="R39" s="1487" t="s">
        <v>578</v>
      </c>
      <c r="S39" s="1488"/>
      <c r="T39" s="1488"/>
      <c r="U39" s="1488"/>
      <c r="V39" s="1489"/>
      <c r="W39" s="1484" t="s">
        <v>579</v>
      </c>
      <c r="X39" s="1485"/>
      <c r="Y39" s="1485"/>
      <c r="Z39" s="1486"/>
      <c r="AA39" s="1463" t="s">
        <v>558</v>
      </c>
      <c r="AB39" s="1463"/>
      <c r="AC39" s="83" t="s">
        <v>556</v>
      </c>
      <c r="AD39" s="1464"/>
      <c r="AE39" s="1464"/>
      <c r="AF39" s="1473"/>
      <c r="AG39" s="1473"/>
      <c r="AH39" s="1473"/>
      <c r="AI39" s="1473"/>
      <c r="AJ39" s="1478"/>
      <c r="AK39" s="1479"/>
      <c r="AL39" s="1480"/>
    </row>
    <row r="40" spans="1:38" ht="18.95" customHeight="1" thickBot="1" x14ac:dyDescent="0.3">
      <c r="A40" s="1414" t="s">
        <v>580</v>
      </c>
      <c r="B40" s="1415"/>
      <c r="C40" s="1415"/>
      <c r="D40" s="1415"/>
      <c r="E40" s="1415"/>
      <c r="F40" s="1415"/>
      <c r="G40" s="1415"/>
      <c r="H40" s="1415"/>
      <c r="I40" s="1415"/>
      <c r="J40" s="1415"/>
      <c r="K40" s="1415"/>
      <c r="L40" s="1415"/>
      <c r="M40" s="1415"/>
      <c r="N40" s="1415"/>
      <c r="O40" s="1415"/>
      <c r="P40" s="82" t="s">
        <v>556</v>
      </c>
      <c r="Q40" s="81">
        <v>15.370558375634518</v>
      </c>
      <c r="R40" s="1490"/>
      <c r="S40" s="1491"/>
      <c r="T40" s="1491"/>
      <c r="U40" s="1491"/>
      <c r="V40" s="1492"/>
      <c r="W40" s="1481"/>
      <c r="X40" s="1482"/>
      <c r="Y40" s="1482"/>
      <c r="Z40" s="1483"/>
      <c r="AA40" s="1463" t="s">
        <v>561</v>
      </c>
      <c r="AB40" s="1463"/>
      <c r="AC40" s="83" t="s">
        <v>556</v>
      </c>
      <c r="AD40" s="1464"/>
      <c r="AE40" s="1464"/>
      <c r="AF40" s="1473"/>
      <c r="AG40" s="1473"/>
      <c r="AH40" s="1473"/>
      <c r="AI40" s="1473"/>
      <c r="AJ40" s="1476"/>
      <c r="AK40" s="1477"/>
      <c r="AL40" s="1462"/>
    </row>
    <row r="41" spans="1:38" ht="18.95" customHeight="1" x14ac:dyDescent="0.25">
      <c r="A41" s="1414" t="s">
        <v>581</v>
      </c>
      <c r="B41" s="1415"/>
      <c r="C41" s="1415"/>
      <c r="D41" s="1415"/>
      <c r="E41" s="1415"/>
      <c r="F41" s="1415"/>
      <c r="G41" s="1415"/>
      <c r="H41" s="1415"/>
      <c r="I41" s="1415"/>
      <c r="J41" s="1415"/>
      <c r="K41" s="1415"/>
      <c r="L41" s="1415"/>
      <c r="M41" s="1415"/>
      <c r="N41" s="1415"/>
      <c r="O41" s="1415"/>
      <c r="P41" s="82" t="s">
        <v>556</v>
      </c>
      <c r="Q41" s="81">
        <v>25.867816091954023</v>
      </c>
      <c r="R41" s="1487" t="s">
        <v>588</v>
      </c>
      <c r="S41" s="1488"/>
      <c r="T41" s="1488"/>
      <c r="U41" s="1488"/>
      <c r="V41" s="1489"/>
      <c r="W41" s="1496" t="s">
        <v>589</v>
      </c>
      <c r="X41" s="1485"/>
      <c r="Y41" s="1485"/>
      <c r="Z41" s="1486"/>
      <c r="AA41" s="1463" t="s">
        <v>558</v>
      </c>
      <c r="AB41" s="1463"/>
      <c r="AC41" s="83"/>
      <c r="AD41" s="1464"/>
      <c r="AE41" s="1464"/>
      <c r="AF41" s="1473"/>
      <c r="AG41" s="1473"/>
      <c r="AH41" s="1473"/>
      <c r="AI41" s="1473"/>
      <c r="AJ41" s="1478"/>
      <c r="AK41" s="1479"/>
      <c r="AL41" s="1480"/>
    </row>
    <row r="42" spans="1:38" ht="18.95" customHeight="1" thickBot="1" x14ac:dyDescent="0.3">
      <c r="A42" s="1414" t="s">
        <v>582</v>
      </c>
      <c r="B42" s="1415"/>
      <c r="C42" s="1415"/>
      <c r="D42" s="1415"/>
      <c r="E42" s="1415"/>
      <c r="F42" s="1415"/>
      <c r="G42" s="1415"/>
      <c r="H42" s="1415"/>
      <c r="I42" s="1415"/>
      <c r="J42" s="1415"/>
      <c r="K42" s="1415"/>
      <c r="L42" s="1415"/>
      <c r="M42" s="1415"/>
      <c r="N42" s="1415"/>
      <c r="O42" s="1415"/>
      <c r="P42" s="82" t="s">
        <v>556</v>
      </c>
      <c r="Q42" s="86">
        <v>15.361774744027304</v>
      </c>
      <c r="R42" s="1493"/>
      <c r="S42" s="1494"/>
      <c r="T42" s="1494"/>
      <c r="U42" s="1494"/>
      <c r="V42" s="1495"/>
      <c r="W42" s="1481"/>
      <c r="X42" s="1482"/>
      <c r="Y42" s="1482"/>
      <c r="Z42" s="1483"/>
      <c r="AA42" s="1463" t="s">
        <v>561</v>
      </c>
      <c r="AB42" s="1463"/>
      <c r="AC42" s="83"/>
      <c r="AD42" s="1464"/>
      <c r="AE42" s="1464"/>
      <c r="AF42" s="1473"/>
      <c r="AG42" s="1473"/>
      <c r="AH42" s="1473"/>
      <c r="AI42" s="1473"/>
      <c r="AJ42" s="1476"/>
      <c r="AK42" s="1477"/>
      <c r="AL42" s="1462"/>
    </row>
    <row r="43" spans="1:38" ht="18.95" customHeight="1" x14ac:dyDescent="0.25">
      <c r="A43" s="1414" t="s">
        <v>583</v>
      </c>
      <c r="B43" s="1415"/>
      <c r="C43" s="1415"/>
      <c r="D43" s="1415"/>
      <c r="E43" s="1415"/>
      <c r="F43" s="1415"/>
      <c r="G43" s="1415"/>
      <c r="H43" s="1415"/>
      <c r="I43" s="1415"/>
      <c r="J43" s="1415"/>
      <c r="K43" s="1415"/>
      <c r="L43" s="1415"/>
      <c r="M43" s="1415"/>
      <c r="N43" s="1415"/>
      <c r="O43" s="1415"/>
      <c r="P43" s="82" t="s">
        <v>556</v>
      </c>
      <c r="Q43" s="90">
        <v>21.218379446640316</v>
      </c>
      <c r="R43" s="1493"/>
      <c r="S43" s="1494"/>
      <c r="T43" s="1494"/>
      <c r="U43" s="1494"/>
      <c r="V43" s="1495"/>
      <c r="W43" s="1496" t="s">
        <v>590</v>
      </c>
      <c r="X43" s="1485"/>
      <c r="Y43" s="1485"/>
      <c r="Z43" s="1486"/>
      <c r="AA43" s="1463" t="s">
        <v>558</v>
      </c>
      <c r="AB43" s="1463"/>
      <c r="AC43" s="83"/>
      <c r="AD43" s="1464"/>
      <c r="AE43" s="1464"/>
      <c r="AF43" s="1473"/>
      <c r="AG43" s="1473"/>
      <c r="AH43" s="1473"/>
      <c r="AI43" s="1473"/>
      <c r="AJ43" s="1478"/>
      <c r="AK43" s="1479"/>
      <c r="AL43" s="1480"/>
    </row>
    <row r="44" spans="1:38" ht="18.95" customHeight="1" thickBot="1" x14ac:dyDescent="0.3">
      <c r="A44" s="1412" t="s">
        <v>584</v>
      </c>
      <c r="B44" s="1413"/>
      <c r="C44" s="1413"/>
      <c r="D44" s="1413"/>
      <c r="E44" s="1413"/>
      <c r="F44" s="1413"/>
      <c r="G44" s="1413"/>
      <c r="H44" s="1413"/>
      <c r="I44" s="1413"/>
      <c r="J44" s="1413"/>
      <c r="K44" s="1413"/>
      <c r="L44" s="1413"/>
      <c r="M44" s="1413"/>
      <c r="N44" s="1413"/>
      <c r="O44" s="1413"/>
      <c r="P44" s="87" t="s">
        <v>556</v>
      </c>
      <c r="Q44" s="91">
        <v>17.557645134914146</v>
      </c>
      <c r="R44" s="1490"/>
      <c r="S44" s="1491"/>
      <c r="T44" s="1491"/>
      <c r="U44" s="1491"/>
      <c r="V44" s="1492"/>
      <c r="W44" s="1481"/>
      <c r="X44" s="1482"/>
      <c r="Y44" s="1482"/>
      <c r="Z44" s="1483"/>
      <c r="AA44" s="1463" t="s">
        <v>561</v>
      </c>
      <c r="AB44" s="1463"/>
      <c r="AC44" s="88"/>
      <c r="AD44" s="1497"/>
      <c r="AE44" s="1497"/>
      <c r="AF44" s="1473"/>
      <c r="AG44" s="1473"/>
      <c r="AH44" s="1473"/>
      <c r="AI44" s="1473"/>
      <c r="AJ44" s="1476"/>
      <c r="AK44" s="1477"/>
      <c r="AL44" s="1462"/>
    </row>
    <row r="45" spans="1:38" x14ac:dyDescent="0.25">
      <c r="D45" s="89"/>
      <c r="E45" s="89"/>
    </row>
  </sheetData>
  <mergeCells count="100">
    <mergeCell ref="R41:V44"/>
    <mergeCell ref="AJ43:AK44"/>
    <mergeCell ref="AL43:AL44"/>
    <mergeCell ref="AA44:AB44"/>
    <mergeCell ref="AD44:AE44"/>
    <mergeCell ref="AL41:AL42"/>
    <mergeCell ref="R29:V34"/>
    <mergeCell ref="R35:V36"/>
    <mergeCell ref="R37:V38"/>
    <mergeCell ref="AF41:AI44"/>
    <mergeCell ref="AJ41:AK42"/>
    <mergeCell ref="AA42:AB42"/>
    <mergeCell ref="AD42:AE42"/>
    <mergeCell ref="W43:Z44"/>
    <mergeCell ref="W41:Z42"/>
    <mergeCell ref="AA41:AB41"/>
    <mergeCell ref="AD41:AE41"/>
    <mergeCell ref="AA43:AB43"/>
    <mergeCell ref="AD43:AE43"/>
    <mergeCell ref="W39:Z40"/>
    <mergeCell ref="AA39:AB39"/>
    <mergeCell ref="AD39:AE39"/>
    <mergeCell ref="AJ39:AK40"/>
    <mergeCell ref="AL39:AL40"/>
    <mergeCell ref="AA40:AB40"/>
    <mergeCell ref="AD40:AE40"/>
    <mergeCell ref="R39:V40"/>
    <mergeCell ref="AF37:AI40"/>
    <mergeCell ref="AJ37:AK38"/>
    <mergeCell ref="AL37:AL38"/>
    <mergeCell ref="AA38:AB38"/>
    <mergeCell ref="AD38:AE38"/>
    <mergeCell ref="W37:Z38"/>
    <mergeCell ref="AA37:AB37"/>
    <mergeCell ref="AD37:AE37"/>
    <mergeCell ref="AJ33:AK34"/>
    <mergeCell ref="AL33:AL34"/>
    <mergeCell ref="AA34:AB34"/>
    <mergeCell ref="AD34:AE34"/>
    <mergeCell ref="W33:Z34"/>
    <mergeCell ref="AA33:AB33"/>
    <mergeCell ref="AD33:AE33"/>
    <mergeCell ref="AF33:AI36"/>
    <mergeCell ref="W35:Z36"/>
    <mergeCell ref="AA35:AB35"/>
    <mergeCell ref="AD35:AE35"/>
    <mergeCell ref="AJ35:AK36"/>
    <mergeCell ref="AL35:AL36"/>
    <mergeCell ref="AA36:AB36"/>
    <mergeCell ref="AD36:AE36"/>
    <mergeCell ref="AL29:AL30"/>
    <mergeCell ref="AA30:AB30"/>
    <mergeCell ref="AD30:AE30"/>
    <mergeCell ref="W31:Z32"/>
    <mergeCell ref="AA31:AB31"/>
    <mergeCell ref="W29:Z30"/>
    <mergeCell ref="AA29:AB29"/>
    <mergeCell ref="AD29:AE29"/>
    <mergeCell ref="AF29:AI32"/>
    <mergeCell ref="AJ29:AK30"/>
    <mergeCell ref="AD31:AE31"/>
    <mergeCell ref="AJ31:AK32"/>
    <mergeCell ref="AL31:AL32"/>
    <mergeCell ref="AA32:AB32"/>
    <mergeCell ref="AD32:AE32"/>
    <mergeCell ref="A16:A18"/>
    <mergeCell ref="A19:A21"/>
    <mergeCell ref="A26:A28"/>
    <mergeCell ref="AC2:AG2"/>
    <mergeCell ref="AH2:AL2"/>
    <mergeCell ref="A4:A6"/>
    <mergeCell ref="A7:A9"/>
    <mergeCell ref="A10:A12"/>
    <mergeCell ref="A13:A15"/>
    <mergeCell ref="A23:A25"/>
    <mergeCell ref="A1:AL1"/>
    <mergeCell ref="A2:A3"/>
    <mergeCell ref="B2:B3"/>
    <mergeCell ref="C2:C3"/>
    <mergeCell ref="D2:H2"/>
    <mergeCell ref="I2:M2"/>
    <mergeCell ref="N2:R2"/>
    <mergeCell ref="S2:W2"/>
    <mergeCell ref="X2:AB2"/>
    <mergeCell ref="A29:O29"/>
    <mergeCell ref="A30:O30"/>
    <mergeCell ref="A31:O31"/>
    <mergeCell ref="A32:O32"/>
    <mergeCell ref="A33:O33"/>
    <mergeCell ref="A34:O34"/>
    <mergeCell ref="A35:O35"/>
    <mergeCell ref="A36:O36"/>
    <mergeCell ref="A37:O37"/>
    <mergeCell ref="A38:O38"/>
    <mergeCell ref="A44:O44"/>
    <mergeCell ref="A39:O39"/>
    <mergeCell ref="A40:O40"/>
    <mergeCell ref="A41:O41"/>
    <mergeCell ref="A42:O42"/>
    <mergeCell ref="A43:O43"/>
  </mergeCells>
  <pageMargins left="0.31496062992125984" right="0" top="0.15748031496062992" bottom="0.15748031496062992" header="0.31496062992125984" footer="0.31496062992125984"/>
  <pageSetup paperSize="9" scale="62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D32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B3" sqref="AB3:AD3"/>
    </sheetView>
  </sheetViews>
  <sheetFormatPr defaultRowHeight="15.75" x14ac:dyDescent="0.25"/>
  <cols>
    <col min="1" max="1" width="17.7109375" style="11" customWidth="1"/>
    <col min="2" max="2" width="35.42578125" style="11" customWidth="1"/>
    <col min="3" max="3" width="8.7109375" style="97" bestFit="1" customWidth="1"/>
    <col min="4" max="5" width="7.7109375" style="11" bestFit="1" customWidth="1"/>
    <col min="6" max="6" width="7.7109375" style="11" customWidth="1"/>
    <col min="7" max="9" width="7.7109375" style="11" bestFit="1" customWidth="1"/>
    <col min="10" max="11" width="5.140625" style="11" bestFit="1" customWidth="1"/>
    <col min="12" max="18" width="6.42578125" style="11" bestFit="1" customWidth="1"/>
    <col min="19" max="19" width="5.140625" style="11" bestFit="1" customWidth="1"/>
    <col min="20" max="20" width="6.42578125" style="11" customWidth="1"/>
    <col min="21" max="24" width="6.42578125" style="11" bestFit="1" customWidth="1"/>
    <col min="25" max="27" width="6.42578125" style="11" customWidth="1"/>
    <col min="28" max="28" width="6.28515625" style="11" customWidth="1"/>
    <col min="29" max="29" width="6.5703125" style="11" customWidth="1"/>
    <col min="30" max="30" width="6.7109375" style="11" customWidth="1"/>
    <col min="31" max="259" width="9.140625" style="11"/>
    <col min="260" max="260" width="24.7109375" style="11" customWidth="1"/>
    <col min="261" max="261" width="24.5703125" style="11" customWidth="1"/>
    <col min="262" max="262" width="8.85546875" style="11" customWidth="1"/>
    <col min="263" max="263" width="8.28515625" style="11" customWidth="1"/>
    <col min="264" max="264" width="8.42578125" style="11" customWidth="1"/>
    <col min="265" max="265" width="8" style="11" customWidth="1"/>
    <col min="266" max="266" width="7.85546875" style="11" customWidth="1"/>
    <col min="267" max="268" width="7.5703125" style="11" customWidth="1"/>
    <col min="269" max="269" width="6.7109375" style="11" customWidth="1"/>
    <col min="270" max="270" width="5.85546875" style="11" customWidth="1"/>
    <col min="271" max="271" width="5.5703125" style="11" customWidth="1"/>
    <col min="272" max="275" width="6.7109375" style="11" customWidth="1"/>
    <col min="276" max="276" width="6.28515625" style="11" customWidth="1"/>
    <col min="277" max="277" width="6.5703125" style="11" customWidth="1"/>
    <col min="278" max="278" width="6.42578125" style="11" customWidth="1"/>
    <col min="279" max="279" width="5.85546875" style="11" customWidth="1"/>
    <col min="280" max="283" width="6.7109375" style="11" customWidth="1"/>
    <col min="284" max="286" width="5.7109375" style="11" customWidth="1"/>
    <col min="287" max="515" width="9.140625" style="11"/>
    <col min="516" max="516" width="24.7109375" style="11" customWidth="1"/>
    <col min="517" max="517" width="24.5703125" style="11" customWidth="1"/>
    <col min="518" max="518" width="8.85546875" style="11" customWidth="1"/>
    <col min="519" max="519" width="8.28515625" style="11" customWidth="1"/>
    <col min="520" max="520" width="8.42578125" style="11" customWidth="1"/>
    <col min="521" max="521" width="8" style="11" customWidth="1"/>
    <col min="522" max="522" width="7.85546875" style="11" customWidth="1"/>
    <col min="523" max="524" width="7.5703125" style="11" customWidth="1"/>
    <col min="525" max="525" width="6.7109375" style="11" customWidth="1"/>
    <col min="526" max="526" width="5.85546875" style="11" customWidth="1"/>
    <col min="527" max="527" width="5.5703125" style="11" customWidth="1"/>
    <col min="528" max="531" width="6.7109375" style="11" customWidth="1"/>
    <col min="532" max="532" width="6.28515625" style="11" customWidth="1"/>
    <col min="533" max="533" width="6.5703125" style="11" customWidth="1"/>
    <col min="534" max="534" width="6.42578125" style="11" customWidth="1"/>
    <col min="535" max="535" width="5.85546875" style="11" customWidth="1"/>
    <col min="536" max="539" width="6.7109375" style="11" customWidth="1"/>
    <col min="540" max="542" width="5.7109375" style="11" customWidth="1"/>
    <col min="543" max="771" width="9.140625" style="11"/>
    <col min="772" max="772" width="24.7109375" style="11" customWidth="1"/>
    <col min="773" max="773" width="24.5703125" style="11" customWidth="1"/>
    <col min="774" max="774" width="8.85546875" style="11" customWidth="1"/>
    <col min="775" max="775" width="8.28515625" style="11" customWidth="1"/>
    <col min="776" max="776" width="8.42578125" style="11" customWidth="1"/>
    <col min="777" max="777" width="8" style="11" customWidth="1"/>
    <col min="778" max="778" width="7.85546875" style="11" customWidth="1"/>
    <col min="779" max="780" width="7.5703125" style="11" customWidth="1"/>
    <col min="781" max="781" width="6.7109375" style="11" customWidth="1"/>
    <col min="782" max="782" width="5.85546875" style="11" customWidth="1"/>
    <col min="783" max="783" width="5.5703125" style="11" customWidth="1"/>
    <col min="784" max="787" width="6.7109375" style="11" customWidth="1"/>
    <col min="788" max="788" width="6.28515625" style="11" customWidth="1"/>
    <col min="789" max="789" width="6.5703125" style="11" customWidth="1"/>
    <col min="790" max="790" width="6.42578125" style="11" customWidth="1"/>
    <col min="791" max="791" width="5.85546875" style="11" customWidth="1"/>
    <col min="792" max="795" width="6.7109375" style="11" customWidth="1"/>
    <col min="796" max="798" width="5.7109375" style="11" customWidth="1"/>
    <col min="799" max="1027" width="9.140625" style="11"/>
    <col min="1028" max="1028" width="24.7109375" style="11" customWidth="1"/>
    <col min="1029" max="1029" width="24.5703125" style="11" customWidth="1"/>
    <col min="1030" max="1030" width="8.85546875" style="11" customWidth="1"/>
    <col min="1031" max="1031" width="8.28515625" style="11" customWidth="1"/>
    <col min="1032" max="1032" width="8.42578125" style="11" customWidth="1"/>
    <col min="1033" max="1033" width="8" style="11" customWidth="1"/>
    <col min="1034" max="1034" width="7.85546875" style="11" customWidth="1"/>
    <col min="1035" max="1036" width="7.5703125" style="11" customWidth="1"/>
    <col min="1037" max="1037" width="6.7109375" style="11" customWidth="1"/>
    <col min="1038" max="1038" width="5.85546875" style="11" customWidth="1"/>
    <col min="1039" max="1039" width="5.5703125" style="11" customWidth="1"/>
    <col min="1040" max="1043" width="6.7109375" style="11" customWidth="1"/>
    <col min="1044" max="1044" width="6.28515625" style="11" customWidth="1"/>
    <col min="1045" max="1045" width="6.5703125" style="11" customWidth="1"/>
    <col min="1046" max="1046" width="6.42578125" style="11" customWidth="1"/>
    <col min="1047" max="1047" width="5.85546875" style="11" customWidth="1"/>
    <col min="1048" max="1051" width="6.7109375" style="11" customWidth="1"/>
    <col min="1052" max="1054" width="5.7109375" style="11" customWidth="1"/>
    <col min="1055" max="1283" width="9.140625" style="11"/>
    <col min="1284" max="1284" width="24.7109375" style="11" customWidth="1"/>
    <col min="1285" max="1285" width="24.5703125" style="11" customWidth="1"/>
    <col min="1286" max="1286" width="8.85546875" style="11" customWidth="1"/>
    <col min="1287" max="1287" width="8.28515625" style="11" customWidth="1"/>
    <col min="1288" max="1288" width="8.42578125" style="11" customWidth="1"/>
    <col min="1289" max="1289" width="8" style="11" customWidth="1"/>
    <col min="1290" max="1290" width="7.85546875" style="11" customWidth="1"/>
    <col min="1291" max="1292" width="7.5703125" style="11" customWidth="1"/>
    <col min="1293" max="1293" width="6.7109375" style="11" customWidth="1"/>
    <col min="1294" max="1294" width="5.85546875" style="11" customWidth="1"/>
    <col min="1295" max="1295" width="5.5703125" style="11" customWidth="1"/>
    <col min="1296" max="1299" width="6.7109375" style="11" customWidth="1"/>
    <col min="1300" max="1300" width="6.28515625" style="11" customWidth="1"/>
    <col min="1301" max="1301" width="6.5703125" style="11" customWidth="1"/>
    <col min="1302" max="1302" width="6.42578125" style="11" customWidth="1"/>
    <col min="1303" max="1303" width="5.85546875" style="11" customWidth="1"/>
    <col min="1304" max="1307" width="6.7109375" style="11" customWidth="1"/>
    <col min="1308" max="1310" width="5.7109375" style="11" customWidth="1"/>
    <col min="1311" max="1539" width="9.140625" style="11"/>
    <col min="1540" max="1540" width="24.7109375" style="11" customWidth="1"/>
    <col min="1541" max="1541" width="24.5703125" style="11" customWidth="1"/>
    <col min="1542" max="1542" width="8.85546875" style="11" customWidth="1"/>
    <col min="1543" max="1543" width="8.28515625" style="11" customWidth="1"/>
    <col min="1544" max="1544" width="8.42578125" style="11" customWidth="1"/>
    <col min="1545" max="1545" width="8" style="11" customWidth="1"/>
    <col min="1546" max="1546" width="7.85546875" style="11" customWidth="1"/>
    <col min="1547" max="1548" width="7.5703125" style="11" customWidth="1"/>
    <col min="1549" max="1549" width="6.7109375" style="11" customWidth="1"/>
    <col min="1550" max="1550" width="5.85546875" style="11" customWidth="1"/>
    <col min="1551" max="1551" width="5.5703125" style="11" customWidth="1"/>
    <col min="1552" max="1555" width="6.7109375" style="11" customWidth="1"/>
    <col min="1556" max="1556" width="6.28515625" style="11" customWidth="1"/>
    <col min="1557" max="1557" width="6.5703125" style="11" customWidth="1"/>
    <col min="1558" max="1558" width="6.42578125" style="11" customWidth="1"/>
    <col min="1559" max="1559" width="5.85546875" style="11" customWidth="1"/>
    <col min="1560" max="1563" width="6.7109375" style="11" customWidth="1"/>
    <col min="1564" max="1566" width="5.7109375" style="11" customWidth="1"/>
    <col min="1567" max="1795" width="9.140625" style="11"/>
    <col min="1796" max="1796" width="24.7109375" style="11" customWidth="1"/>
    <col min="1797" max="1797" width="24.5703125" style="11" customWidth="1"/>
    <col min="1798" max="1798" width="8.85546875" style="11" customWidth="1"/>
    <col min="1799" max="1799" width="8.28515625" style="11" customWidth="1"/>
    <col min="1800" max="1800" width="8.42578125" style="11" customWidth="1"/>
    <col min="1801" max="1801" width="8" style="11" customWidth="1"/>
    <col min="1802" max="1802" width="7.85546875" style="11" customWidth="1"/>
    <col min="1803" max="1804" width="7.5703125" style="11" customWidth="1"/>
    <col min="1805" max="1805" width="6.7109375" style="11" customWidth="1"/>
    <col min="1806" max="1806" width="5.85546875" style="11" customWidth="1"/>
    <col min="1807" max="1807" width="5.5703125" style="11" customWidth="1"/>
    <col min="1808" max="1811" width="6.7109375" style="11" customWidth="1"/>
    <col min="1812" max="1812" width="6.28515625" style="11" customWidth="1"/>
    <col min="1813" max="1813" width="6.5703125" style="11" customWidth="1"/>
    <col min="1814" max="1814" width="6.42578125" style="11" customWidth="1"/>
    <col min="1815" max="1815" width="5.85546875" style="11" customWidth="1"/>
    <col min="1816" max="1819" width="6.7109375" style="11" customWidth="1"/>
    <col min="1820" max="1822" width="5.7109375" style="11" customWidth="1"/>
    <col min="1823" max="2051" width="9.140625" style="11"/>
    <col min="2052" max="2052" width="24.7109375" style="11" customWidth="1"/>
    <col min="2053" max="2053" width="24.5703125" style="11" customWidth="1"/>
    <col min="2054" max="2054" width="8.85546875" style="11" customWidth="1"/>
    <col min="2055" max="2055" width="8.28515625" style="11" customWidth="1"/>
    <col min="2056" max="2056" width="8.42578125" style="11" customWidth="1"/>
    <col min="2057" max="2057" width="8" style="11" customWidth="1"/>
    <col min="2058" max="2058" width="7.85546875" style="11" customWidth="1"/>
    <col min="2059" max="2060" width="7.5703125" style="11" customWidth="1"/>
    <col min="2061" max="2061" width="6.7109375" style="11" customWidth="1"/>
    <col min="2062" max="2062" width="5.85546875" style="11" customWidth="1"/>
    <col min="2063" max="2063" width="5.5703125" style="11" customWidth="1"/>
    <col min="2064" max="2067" width="6.7109375" style="11" customWidth="1"/>
    <col min="2068" max="2068" width="6.28515625" style="11" customWidth="1"/>
    <col min="2069" max="2069" width="6.5703125" style="11" customWidth="1"/>
    <col min="2070" max="2070" width="6.42578125" style="11" customWidth="1"/>
    <col min="2071" max="2071" width="5.85546875" style="11" customWidth="1"/>
    <col min="2072" max="2075" width="6.7109375" style="11" customWidth="1"/>
    <col min="2076" max="2078" width="5.7109375" style="11" customWidth="1"/>
    <col min="2079" max="2307" width="9.140625" style="11"/>
    <col min="2308" max="2308" width="24.7109375" style="11" customWidth="1"/>
    <col min="2309" max="2309" width="24.5703125" style="11" customWidth="1"/>
    <col min="2310" max="2310" width="8.85546875" style="11" customWidth="1"/>
    <col min="2311" max="2311" width="8.28515625" style="11" customWidth="1"/>
    <col min="2312" max="2312" width="8.42578125" style="11" customWidth="1"/>
    <col min="2313" max="2313" width="8" style="11" customWidth="1"/>
    <col min="2314" max="2314" width="7.85546875" style="11" customWidth="1"/>
    <col min="2315" max="2316" width="7.5703125" style="11" customWidth="1"/>
    <col min="2317" max="2317" width="6.7109375" style="11" customWidth="1"/>
    <col min="2318" max="2318" width="5.85546875" style="11" customWidth="1"/>
    <col min="2319" max="2319" width="5.5703125" style="11" customWidth="1"/>
    <col min="2320" max="2323" width="6.7109375" style="11" customWidth="1"/>
    <col min="2324" max="2324" width="6.28515625" style="11" customWidth="1"/>
    <col min="2325" max="2325" width="6.5703125" style="11" customWidth="1"/>
    <col min="2326" max="2326" width="6.42578125" style="11" customWidth="1"/>
    <col min="2327" max="2327" width="5.85546875" style="11" customWidth="1"/>
    <col min="2328" max="2331" width="6.7109375" style="11" customWidth="1"/>
    <col min="2332" max="2334" width="5.7109375" style="11" customWidth="1"/>
    <col min="2335" max="2563" width="9.140625" style="11"/>
    <col min="2564" max="2564" width="24.7109375" style="11" customWidth="1"/>
    <col min="2565" max="2565" width="24.5703125" style="11" customWidth="1"/>
    <col min="2566" max="2566" width="8.85546875" style="11" customWidth="1"/>
    <col min="2567" max="2567" width="8.28515625" style="11" customWidth="1"/>
    <col min="2568" max="2568" width="8.42578125" style="11" customWidth="1"/>
    <col min="2569" max="2569" width="8" style="11" customWidth="1"/>
    <col min="2570" max="2570" width="7.85546875" style="11" customWidth="1"/>
    <col min="2571" max="2572" width="7.5703125" style="11" customWidth="1"/>
    <col min="2573" max="2573" width="6.7109375" style="11" customWidth="1"/>
    <col min="2574" max="2574" width="5.85546875" style="11" customWidth="1"/>
    <col min="2575" max="2575" width="5.5703125" style="11" customWidth="1"/>
    <col min="2576" max="2579" width="6.7109375" style="11" customWidth="1"/>
    <col min="2580" max="2580" width="6.28515625" style="11" customWidth="1"/>
    <col min="2581" max="2581" width="6.5703125" style="11" customWidth="1"/>
    <col min="2582" max="2582" width="6.42578125" style="11" customWidth="1"/>
    <col min="2583" max="2583" width="5.85546875" style="11" customWidth="1"/>
    <col min="2584" max="2587" width="6.7109375" style="11" customWidth="1"/>
    <col min="2588" max="2590" width="5.7109375" style="11" customWidth="1"/>
    <col min="2591" max="2819" width="9.140625" style="11"/>
    <col min="2820" max="2820" width="24.7109375" style="11" customWidth="1"/>
    <col min="2821" max="2821" width="24.5703125" style="11" customWidth="1"/>
    <col min="2822" max="2822" width="8.85546875" style="11" customWidth="1"/>
    <col min="2823" max="2823" width="8.28515625" style="11" customWidth="1"/>
    <col min="2824" max="2824" width="8.42578125" style="11" customWidth="1"/>
    <col min="2825" max="2825" width="8" style="11" customWidth="1"/>
    <col min="2826" max="2826" width="7.85546875" style="11" customWidth="1"/>
    <col min="2827" max="2828" width="7.5703125" style="11" customWidth="1"/>
    <col min="2829" max="2829" width="6.7109375" style="11" customWidth="1"/>
    <col min="2830" max="2830" width="5.85546875" style="11" customWidth="1"/>
    <col min="2831" max="2831" width="5.5703125" style="11" customWidth="1"/>
    <col min="2832" max="2835" width="6.7109375" style="11" customWidth="1"/>
    <col min="2836" max="2836" width="6.28515625" style="11" customWidth="1"/>
    <col min="2837" max="2837" width="6.5703125" style="11" customWidth="1"/>
    <col min="2838" max="2838" width="6.42578125" style="11" customWidth="1"/>
    <col min="2839" max="2839" width="5.85546875" style="11" customWidth="1"/>
    <col min="2840" max="2843" width="6.7109375" style="11" customWidth="1"/>
    <col min="2844" max="2846" width="5.7109375" style="11" customWidth="1"/>
    <col min="2847" max="3075" width="9.140625" style="11"/>
    <col min="3076" max="3076" width="24.7109375" style="11" customWidth="1"/>
    <col min="3077" max="3077" width="24.5703125" style="11" customWidth="1"/>
    <col min="3078" max="3078" width="8.85546875" style="11" customWidth="1"/>
    <col min="3079" max="3079" width="8.28515625" style="11" customWidth="1"/>
    <col min="3080" max="3080" width="8.42578125" style="11" customWidth="1"/>
    <col min="3081" max="3081" width="8" style="11" customWidth="1"/>
    <col min="3082" max="3082" width="7.85546875" style="11" customWidth="1"/>
    <col min="3083" max="3084" width="7.5703125" style="11" customWidth="1"/>
    <col min="3085" max="3085" width="6.7109375" style="11" customWidth="1"/>
    <col min="3086" max="3086" width="5.85546875" style="11" customWidth="1"/>
    <col min="3087" max="3087" width="5.5703125" style="11" customWidth="1"/>
    <col min="3088" max="3091" width="6.7109375" style="11" customWidth="1"/>
    <col min="3092" max="3092" width="6.28515625" style="11" customWidth="1"/>
    <col min="3093" max="3093" width="6.5703125" style="11" customWidth="1"/>
    <col min="3094" max="3094" width="6.42578125" style="11" customWidth="1"/>
    <col min="3095" max="3095" width="5.85546875" style="11" customWidth="1"/>
    <col min="3096" max="3099" width="6.7109375" style="11" customWidth="1"/>
    <col min="3100" max="3102" width="5.7109375" style="11" customWidth="1"/>
    <col min="3103" max="3331" width="9.140625" style="11"/>
    <col min="3332" max="3332" width="24.7109375" style="11" customWidth="1"/>
    <col min="3333" max="3333" width="24.5703125" style="11" customWidth="1"/>
    <col min="3334" max="3334" width="8.85546875" style="11" customWidth="1"/>
    <col min="3335" max="3335" width="8.28515625" style="11" customWidth="1"/>
    <col min="3336" max="3336" width="8.42578125" style="11" customWidth="1"/>
    <col min="3337" max="3337" width="8" style="11" customWidth="1"/>
    <col min="3338" max="3338" width="7.85546875" style="11" customWidth="1"/>
    <col min="3339" max="3340" width="7.5703125" style="11" customWidth="1"/>
    <col min="3341" max="3341" width="6.7109375" style="11" customWidth="1"/>
    <col min="3342" max="3342" width="5.85546875" style="11" customWidth="1"/>
    <col min="3343" max="3343" width="5.5703125" style="11" customWidth="1"/>
    <col min="3344" max="3347" width="6.7109375" style="11" customWidth="1"/>
    <col min="3348" max="3348" width="6.28515625" style="11" customWidth="1"/>
    <col min="3349" max="3349" width="6.5703125" style="11" customWidth="1"/>
    <col min="3350" max="3350" width="6.42578125" style="11" customWidth="1"/>
    <col min="3351" max="3351" width="5.85546875" style="11" customWidth="1"/>
    <col min="3352" max="3355" width="6.7109375" style="11" customWidth="1"/>
    <col min="3356" max="3358" width="5.7109375" style="11" customWidth="1"/>
    <col min="3359" max="3587" width="9.140625" style="11"/>
    <col min="3588" max="3588" width="24.7109375" style="11" customWidth="1"/>
    <col min="3589" max="3589" width="24.5703125" style="11" customWidth="1"/>
    <col min="3590" max="3590" width="8.85546875" style="11" customWidth="1"/>
    <col min="3591" max="3591" width="8.28515625" style="11" customWidth="1"/>
    <col min="3592" max="3592" width="8.42578125" style="11" customWidth="1"/>
    <col min="3593" max="3593" width="8" style="11" customWidth="1"/>
    <col min="3594" max="3594" width="7.85546875" style="11" customWidth="1"/>
    <col min="3595" max="3596" width="7.5703125" style="11" customWidth="1"/>
    <col min="3597" max="3597" width="6.7109375" style="11" customWidth="1"/>
    <col min="3598" max="3598" width="5.85546875" style="11" customWidth="1"/>
    <col min="3599" max="3599" width="5.5703125" style="11" customWidth="1"/>
    <col min="3600" max="3603" width="6.7109375" style="11" customWidth="1"/>
    <col min="3604" max="3604" width="6.28515625" style="11" customWidth="1"/>
    <col min="3605" max="3605" width="6.5703125" style="11" customWidth="1"/>
    <col min="3606" max="3606" width="6.42578125" style="11" customWidth="1"/>
    <col min="3607" max="3607" width="5.85546875" style="11" customWidth="1"/>
    <col min="3608" max="3611" width="6.7109375" style="11" customWidth="1"/>
    <col min="3612" max="3614" width="5.7109375" style="11" customWidth="1"/>
    <col min="3615" max="3843" width="9.140625" style="11"/>
    <col min="3844" max="3844" width="24.7109375" style="11" customWidth="1"/>
    <col min="3845" max="3845" width="24.5703125" style="11" customWidth="1"/>
    <col min="3846" max="3846" width="8.85546875" style="11" customWidth="1"/>
    <col min="3847" max="3847" width="8.28515625" style="11" customWidth="1"/>
    <col min="3848" max="3848" width="8.42578125" style="11" customWidth="1"/>
    <col min="3849" max="3849" width="8" style="11" customWidth="1"/>
    <col min="3850" max="3850" width="7.85546875" style="11" customWidth="1"/>
    <col min="3851" max="3852" width="7.5703125" style="11" customWidth="1"/>
    <col min="3853" max="3853" width="6.7109375" style="11" customWidth="1"/>
    <col min="3854" max="3854" width="5.85546875" style="11" customWidth="1"/>
    <col min="3855" max="3855" width="5.5703125" style="11" customWidth="1"/>
    <col min="3856" max="3859" width="6.7109375" style="11" customWidth="1"/>
    <col min="3860" max="3860" width="6.28515625" style="11" customWidth="1"/>
    <col min="3861" max="3861" width="6.5703125" style="11" customWidth="1"/>
    <col min="3862" max="3862" width="6.42578125" style="11" customWidth="1"/>
    <col min="3863" max="3863" width="5.85546875" style="11" customWidth="1"/>
    <col min="3864" max="3867" width="6.7109375" style="11" customWidth="1"/>
    <col min="3868" max="3870" width="5.7109375" style="11" customWidth="1"/>
    <col min="3871" max="4099" width="9.140625" style="11"/>
    <col min="4100" max="4100" width="24.7109375" style="11" customWidth="1"/>
    <col min="4101" max="4101" width="24.5703125" style="11" customWidth="1"/>
    <col min="4102" max="4102" width="8.85546875" style="11" customWidth="1"/>
    <col min="4103" max="4103" width="8.28515625" style="11" customWidth="1"/>
    <col min="4104" max="4104" width="8.42578125" style="11" customWidth="1"/>
    <col min="4105" max="4105" width="8" style="11" customWidth="1"/>
    <col min="4106" max="4106" width="7.85546875" style="11" customWidth="1"/>
    <col min="4107" max="4108" width="7.5703125" style="11" customWidth="1"/>
    <col min="4109" max="4109" width="6.7109375" style="11" customWidth="1"/>
    <col min="4110" max="4110" width="5.85546875" style="11" customWidth="1"/>
    <col min="4111" max="4111" width="5.5703125" style="11" customWidth="1"/>
    <col min="4112" max="4115" width="6.7109375" style="11" customWidth="1"/>
    <col min="4116" max="4116" width="6.28515625" style="11" customWidth="1"/>
    <col min="4117" max="4117" width="6.5703125" style="11" customWidth="1"/>
    <col min="4118" max="4118" width="6.42578125" style="11" customWidth="1"/>
    <col min="4119" max="4119" width="5.85546875" style="11" customWidth="1"/>
    <col min="4120" max="4123" width="6.7109375" style="11" customWidth="1"/>
    <col min="4124" max="4126" width="5.7109375" style="11" customWidth="1"/>
    <col min="4127" max="4355" width="9.140625" style="11"/>
    <col min="4356" max="4356" width="24.7109375" style="11" customWidth="1"/>
    <col min="4357" max="4357" width="24.5703125" style="11" customWidth="1"/>
    <col min="4358" max="4358" width="8.85546875" style="11" customWidth="1"/>
    <col min="4359" max="4359" width="8.28515625" style="11" customWidth="1"/>
    <col min="4360" max="4360" width="8.42578125" style="11" customWidth="1"/>
    <col min="4361" max="4361" width="8" style="11" customWidth="1"/>
    <col min="4362" max="4362" width="7.85546875" style="11" customWidth="1"/>
    <col min="4363" max="4364" width="7.5703125" style="11" customWidth="1"/>
    <col min="4365" max="4365" width="6.7109375" style="11" customWidth="1"/>
    <col min="4366" max="4366" width="5.85546875" style="11" customWidth="1"/>
    <col min="4367" max="4367" width="5.5703125" style="11" customWidth="1"/>
    <col min="4368" max="4371" width="6.7109375" style="11" customWidth="1"/>
    <col min="4372" max="4372" width="6.28515625" style="11" customWidth="1"/>
    <col min="4373" max="4373" width="6.5703125" style="11" customWidth="1"/>
    <col min="4374" max="4374" width="6.42578125" style="11" customWidth="1"/>
    <col min="4375" max="4375" width="5.85546875" style="11" customWidth="1"/>
    <col min="4376" max="4379" width="6.7109375" style="11" customWidth="1"/>
    <col min="4380" max="4382" width="5.7109375" style="11" customWidth="1"/>
    <col min="4383" max="4611" width="9.140625" style="11"/>
    <col min="4612" max="4612" width="24.7109375" style="11" customWidth="1"/>
    <col min="4613" max="4613" width="24.5703125" style="11" customWidth="1"/>
    <col min="4614" max="4614" width="8.85546875" style="11" customWidth="1"/>
    <col min="4615" max="4615" width="8.28515625" style="11" customWidth="1"/>
    <col min="4616" max="4616" width="8.42578125" style="11" customWidth="1"/>
    <col min="4617" max="4617" width="8" style="11" customWidth="1"/>
    <col min="4618" max="4618" width="7.85546875" style="11" customWidth="1"/>
    <col min="4619" max="4620" width="7.5703125" style="11" customWidth="1"/>
    <col min="4621" max="4621" width="6.7109375" style="11" customWidth="1"/>
    <col min="4622" max="4622" width="5.85546875" style="11" customWidth="1"/>
    <col min="4623" max="4623" width="5.5703125" style="11" customWidth="1"/>
    <col min="4624" max="4627" width="6.7109375" style="11" customWidth="1"/>
    <col min="4628" max="4628" width="6.28515625" style="11" customWidth="1"/>
    <col min="4629" max="4629" width="6.5703125" style="11" customWidth="1"/>
    <col min="4630" max="4630" width="6.42578125" style="11" customWidth="1"/>
    <col min="4631" max="4631" width="5.85546875" style="11" customWidth="1"/>
    <col min="4632" max="4635" width="6.7109375" style="11" customWidth="1"/>
    <col min="4636" max="4638" width="5.7109375" style="11" customWidth="1"/>
    <col min="4639" max="4867" width="9.140625" style="11"/>
    <col min="4868" max="4868" width="24.7109375" style="11" customWidth="1"/>
    <col min="4869" max="4869" width="24.5703125" style="11" customWidth="1"/>
    <col min="4870" max="4870" width="8.85546875" style="11" customWidth="1"/>
    <col min="4871" max="4871" width="8.28515625" style="11" customWidth="1"/>
    <col min="4872" max="4872" width="8.42578125" style="11" customWidth="1"/>
    <col min="4873" max="4873" width="8" style="11" customWidth="1"/>
    <col min="4874" max="4874" width="7.85546875" style="11" customWidth="1"/>
    <col min="4875" max="4876" width="7.5703125" style="11" customWidth="1"/>
    <col min="4877" max="4877" width="6.7109375" style="11" customWidth="1"/>
    <col min="4878" max="4878" width="5.85546875" style="11" customWidth="1"/>
    <col min="4879" max="4879" width="5.5703125" style="11" customWidth="1"/>
    <col min="4880" max="4883" width="6.7109375" style="11" customWidth="1"/>
    <col min="4884" max="4884" width="6.28515625" style="11" customWidth="1"/>
    <col min="4885" max="4885" width="6.5703125" style="11" customWidth="1"/>
    <col min="4886" max="4886" width="6.42578125" style="11" customWidth="1"/>
    <col min="4887" max="4887" width="5.85546875" style="11" customWidth="1"/>
    <col min="4888" max="4891" width="6.7109375" style="11" customWidth="1"/>
    <col min="4892" max="4894" width="5.7109375" style="11" customWidth="1"/>
    <col min="4895" max="5123" width="9.140625" style="11"/>
    <col min="5124" max="5124" width="24.7109375" style="11" customWidth="1"/>
    <col min="5125" max="5125" width="24.5703125" style="11" customWidth="1"/>
    <col min="5126" max="5126" width="8.85546875" style="11" customWidth="1"/>
    <col min="5127" max="5127" width="8.28515625" style="11" customWidth="1"/>
    <col min="5128" max="5128" width="8.42578125" style="11" customWidth="1"/>
    <col min="5129" max="5129" width="8" style="11" customWidth="1"/>
    <col min="5130" max="5130" width="7.85546875" style="11" customWidth="1"/>
    <col min="5131" max="5132" width="7.5703125" style="11" customWidth="1"/>
    <col min="5133" max="5133" width="6.7109375" style="11" customWidth="1"/>
    <col min="5134" max="5134" width="5.85546875" style="11" customWidth="1"/>
    <col min="5135" max="5135" width="5.5703125" style="11" customWidth="1"/>
    <col min="5136" max="5139" width="6.7109375" style="11" customWidth="1"/>
    <col min="5140" max="5140" width="6.28515625" style="11" customWidth="1"/>
    <col min="5141" max="5141" width="6.5703125" style="11" customWidth="1"/>
    <col min="5142" max="5142" width="6.42578125" style="11" customWidth="1"/>
    <col min="5143" max="5143" width="5.85546875" style="11" customWidth="1"/>
    <col min="5144" max="5147" width="6.7109375" style="11" customWidth="1"/>
    <col min="5148" max="5150" width="5.7109375" style="11" customWidth="1"/>
    <col min="5151" max="5379" width="9.140625" style="11"/>
    <col min="5380" max="5380" width="24.7109375" style="11" customWidth="1"/>
    <col min="5381" max="5381" width="24.5703125" style="11" customWidth="1"/>
    <col min="5382" max="5382" width="8.85546875" style="11" customWidth="1"/>
    <col min="5383" max="5383" width="8.28515625" style="11" customWidth="1"/>
    <col min="5384" max="5384" width="8.42578125" style="11" customWidth="1"/>
    <col min="5385" max="5385" width="8" style="11" customWidth="1"/>
    <col min="5386" max="5386" width="7.85546875" style="11" customWidth="1"/>
    <col min="5387" max="5388" width="7.5703125" style="11" customWidth="1"/>
    <col min="5389" max="5389" width="6.7109375" style="11" customWidth="1"/>
    <col min="5390" max="5390" width="5.85546875" style="11" customWidth="1"/>
    <col min="5391" max="5391" width="5.5703125" style="11" customWidth="1"/>
    <col min="5392" max="5395" width="6.7109375" style="11" customWidth="1"/>
    <col min="5396" max="5396" width="6.28515625" style="11" customWidth="1"/>
    <col min="5397" max="5397" width="6.5703125" style="11" customWidth="1"/>
    <col min="5398" max="5398" width="6.42578125" style="11" customWidth="1"/>
    <col min="5399" max="5399" width="5.85546875" style="11" customWidth="1"/>
    <col min="5400" max="5403" width="6.7109375" style="11" customWidth="1"/>
    <col min="5404" max="5406" width="5.7109375" style="11" customWidth="1"/>
    <col min="5407" max="5635" width="9.140625" style="11"/>
    <col min="5636" max="5636" width="24.7109375" style="11" customWidth="1"/>
    <col min="5637" max="5637" width="24.5703125" style="11" customWidth="1"/>
    <col min="5638" max="5638" width="8.85546875" style="11" customWidth="1"/>
    <col min="5639" max="5639" width="8.28515625" style="11" customWidth="1"/>
    <col min="5640" max="5640" width="8.42578125" style="11" customWidth="1"/>
    <col min="5641" max="5641" width="8" style="11" customWidth="1"/>
    <col min="5642" max="5642" width="7.85546875" style="11" customWidth="1"/>
    <col min="5643" max="5644" width="7.5703125" style="11" customWidth="1"/>
    <col min="5645" max="5645" width="6.7109375" style="11" customWidth="1"/>
    <col min="5646" max="5646" width="5.85546875" style="11" customWidth="1"/>
    <col min="5647" max="5647" width="5.5703125" style="11" customWidth="1"/>
    <col min="5648" max="5651" width="6.7109375" style="11" customWidth="1"/>
    <col min="5652" max="5652" width="6.28515625" style="11" customWidth="1"/>
    <col min="5653" max="5653" width="6.5703125" style="11" customWidth="1"/>
    <col min="5654" max="5654" width="6.42578125" style="11" customWidth="1"/>
    <col min="5655" max="5655" width="5.85546875" style="11" customWidth="1"/>
    <col min="5656" max="5659" width="6.7109375" style="11" customWidth="1"/>
    <col min="5660" max="5662" width="5.7109375" style="11" customWidth="1"/>
    <col min="5663" max="5891" width="9.140625" style="11"/>
    <col min="5892" max="5892" width="24.7109375" style="11" customWidth="1"/>
    <col min="5893" max="5893" width="24.5703125" style="11" customWidth="1"/>
    <col min="5894" max="5894" width="8.85546875" style="11" customWidth="1"/>
    <col min="5895" max="5895" width="8.28515625" style="11" customWidth="1"/>
    <col min="5896" max="5896" width="8.42578125" style="11" customWidth="1"/>
    <col min="5897" max="5897" width="8" style="11" customWidth="1"/>
    <col min="5898" max="5898" width="7.85546875" style="11" customWidth="1"/>
    <col min="5899" max="5900" width="7.5703125" style="11" customWidth="1"/>
    <col min="5901" max="5901" width="6.7109375" style="11" customWidth="1"/>
    <col min="5902" max="5902" width="5.85546875" style="11" customWidth="1"/>
    <col min="5903" max="5903" width="5.5703125" style="11" customWidth="1"/>
    <col min="5904" max="5907" width="6.7109375" style="11" customWidth="1"/>
    <col min="5908" max="5908" width="6.28515625" style="11" customWidth="1"/>
    <col min="5909" max="5909" width="6.5703125" style="11" customWidth="1"/>
    <col min="5910" max="5910" width="6.42578125" style="11" customWidth="1"/>
    <col min="5911" max="5911" width="5.85546875" style="11" customWidth="1"/>
    <col min="5912" max="5915" width="6.7109375" style="11" customWidth="1"/>
    <col min="5916" max="5918" width="5.7109375" style="11" customWidth="1"/>
    <col min="5919" max="6147" width="9.140625" style="11"/>
    <col min="6148" max="6148" width="24.7109375" style="11" customWidth="1"/>
    <col min="6149" max="6149" width="24.5703125" style="11" customWidth="1"/>
    <col min="6150" max="6150" width="8.85546875" style="11" customWidth="1"/>
    <col min="6151" max="6151" width="8.28515625" style="11" customWidth="1"/>
    <col min="6152" max="6152" width="8.42578125" style="11" customWidth="1"/>
    <col min="6153" max="6153" width="8" style="11" customWidth="1"/>
    <col min="6154" max="6154" width="7.85546875" style="11" customWidth="1"/>
    <col min="6155" max="6156" width="7.5703125" style="11" customWidth="1"/>
    <col min="6157" max="6157" width="6.7109375" style="11" customWidth="1"/>
    <col min="6158" max="6158" width="5.85546875" style="11" customWidth="1"/>
    <col min="6159" max="6159" width="5.5703125" style="11" customWidth="1"/>
    <col min="6160" max="6163" width="6.7109375" style="11" customWidth="1"/>
    <col min="6164" max="6164" width="6.28515625" style="11" customWidth="1"/>
    <col min="6165" max="6165" width="6.5703125" style="11" customWidth="1"/>
    <col min="6166" max="6166" width="6.42578125" style="11" customWidth="1"/>
    <col min="6167" max="6167" width="5.85546875" style="11" customWidth="1"/>
    <col min="6168" max="6171" width="6.7109375" style="11" customWidth="1"/>
    <col min="6172" max="6174" width="5.7109375" style="11" customWidth="1"/>
    <col min="6175" max="6403" width="9.140625" style="11"/>
    <col min="6404" max="6404" width="24.7109375" style="11" customWidth="1"/>
    <col min="6405" max="6405" width="24.5703125" style="11" customWidth="1"/>
    <col min="6406" max="6406" width="8.85546875" style="11" customWidth="1"/>
    <col min="6407" max="6407" width="8.28515625" style="11" customWidth="1"/>
    <col min="6408" max="6408" width="8.42578125" style="11" customWidth="1"/>
    <col min="6409" max="6409" width="8" style="11" customWidth="1"/>
    <col min="6410" max="6410" width="7.85546875" style="11" customWidth="1"/>
    <col min="6411" max="6412" width="7.5703125" style="11" customWidth="1"/>
    <col min="6413" max="6413" width="6.7109375" style="11" customWidth="1"/>
    <col min="6414" max="6414" width="5.85546875" style="11" customWidth="1"/>
    <col min="6415" max="6415" width="5.5703125" style="11" customWidth="1"/>
    <col min="6416" max="6419" width="6.7109375" style="11" customWidth="1"/>
    <col min="6420" max="6420" width="6.28515625" style="11" customWidth="1"/>
    <col min="6421" max="6421" width="6.5703125" style="11" customWidth="1"/>
    <col min="6422" max="6422" width="6.42578125" style="11" customWidth="1"/>
    <col min="6423" max="6423" width="5.85546875" style="11" customWidth="1"/>
    <col min="6424" max="6427" width="6.7109375" style="11" customWidth="1"/>
    <col min="6428" max="6430" width="5.7109375" style="11" customWidth="1"/>
    <col min="6431" max="6659" width="9.140625" style="11"/>
    <col min="6660" max="6660" width="24.7109375" style="11" customWidth="1"/>
    <col min="6661" max="6661" width="24.5703125" style="11" customWidth="1"/>
    <col min="6662" max="6662" width="8.85546875" style="11" customWidth="1"/>
    <col min="6663" max="6663" width="8.28515625" style="11" customWidth="1"/>
    <col min="6664" max="6664" width="8.42578125" style="11" customWidth="1"/>
    <col min="6665" max="6665" width="8" style="11" customWidth="1"/>
    <col min="6666" max="6666" width="7.85546875" style="11" customWidth="1"/>
    <col min="6667" max="6668" width="7.5703125" style="11" customWidth="1"/>
    <col min="6669" max="6669" width="6.7109375" style="11" customWidth="1"/>
    <col min="6670" max="6670" width="5.85546875" style="11" customWidth="1"/>
    <col min="6671" max="6671" width="5.5703125" style="11" customWidth="1"/>
    <col min="6672" max="6675" width="6.7109375" style="11" customWidth="1"/>
    <col min="6676" max="6676" width="6.28515625" style="11" customWidth="1"/>
    <col min="6677" max="6677" width="6.5703125" style="11" customWidth="1"/>
    <col min="6678" max="6678" width="6.42578125" style="11" customWidth="1"/>
    <col min="6679" max="6679" width="5.85546875" style="11" customWidth="1"/>
    <col min="6680" max="6683" width="6.7109375" style="11" customWidth="1"/>
    <col min="6684" max="6686" width="5.7109375" style="11" customWidth="1"/>
    <col min="6687" max="6915" width="9.140625" style="11"/>
    <col min="6916" max="6916" width="24.7109375" style="11" customWidth="1"/>
    <col min="6917" max="6917" width="24.5703125" style="11" customWidth="1"/>
    <col min="6918" max="6918" width="8.85546875" style="11" customWidth="1"/>
    <col min="6919" max="6919" width="8.28515625" style="11" customWidth="1"/>
    <col min="6920" max="6920" width="8.42578125" style="11" customWidth="1"/>
    <col min="6921" max="6921" width="8" style="11" customWidth="1"/>
    <col min="6922" max="6922" width="7.85546875" style="11" customWidth="1"/>
    <col min="6923" max="6924" width="7.5703125" style="11" customWidth="1"/>
    <col min="6925" max="6925" width="6.7109375" style="11" customWidth="1"/>
    <col min="6926" max="6926" width="5.85546875" style="11" customWidth="1"/>
    <col min="6927" max="6927" width="5.5703125" style="11" customWidth="1"/>
    <col min="6928" max="6931" width="6.7109375" style="11" customWidth="1"/>
    <col min="6932" max="6932" width="6.28515625" style="11" customWidth="1"/>
    <col min="6933" max="6933" width="6.5703125" style="11" customWidth="1"/>
    <col min="6934" max="6934" width="6.42578125" style="11" customWidth="1"/>
    <col min="6935" max="6935" width="5.85546875" style="11" customWidth="1"/>
    <col min="6936" max="6939" width="6.7109375" style="11" customWidth="1"/>
    <col min="6940" max="6942" width="5.7109375" style="11" customWidth="1"/>
    <col min="6943" max="7171" width="9.140625" style="11"/>
    <col min="7172" max="7172" width="24.7109375" style="11" customWidth="1"/>
    <col min="7173" max="7173" width="24.5703125" style="11" customWidth="1"/>
    <col min="7174" max="7174" width="8.85546875" style="11" customWidth="1"/>
    <col min="7175" max="7175" width="8.28515625" style="11" customWidth="1"/>
    <col min="7176" max="7176" width="8.42578125" style="11" customWidth="1"/>
    <col min="7177" max="7177" width="8" style="11" customWidth="1"/>
    <col min="7178" max="7178" width="7.85546875" style="11" customWidth="1"/>
    <col min="7179" max="7180" width="7.5703125" style="11" customWidth="1"/>
    <col min="7181" max="7181" width="6.7109375" style="11" customWidth="1"/>
    <col min="7182" max="7182" width="5.85546875" style="11" customWidth="1"/>
    <col min="7183" max="7183" width="5.5703125" style="11" customWidth="1"/>
    <col min="7184" max="7187" width="6.7109375" style="11" customWidth="1"/>
    <col min="7188" max="7188" width="6.28515625" style="11" customWidth="1"/>
    <col min="7189" max="7189" width="6.5703125" style="11" customWidth="1"/>
    <col min="7190" max="7190" width="6.42578125" style="11" customWidth="1"/>
    <col min="7191" max="7191" width="5.85546875" style="11" customWidth="1"/>
    <col min="7192" max="7195" width="6.7109375" style="11" customWidth="1"/>
    <col min="7196" max="7198" width="5.7109375" style="11" customWidth="1"/>
    <col min="7199" max="7427" width="9.140625" style="11"/>
    <col min="7428" max="7428" width="24.7109375" style="11" customWidth="1"/>
    <col min="7429" max="7429" width="24.5703125" style="11" customWidth="1"/>
    <col min="7430" max="7430" width="8.85546875" style="11" customWidth="1"/>
    <col min="7431" max="7431" width="8.28515625" style="11" customWidth="1"/>
    <col min="7432" max="7432" width="8.42578125" style="11" customWidth="1"/>
    <col min="7433" max="7433" width="8" style="11" customWidth="1"/>
    <col min="7434" max="7434" width="7.85546875" style="11" customWidth="1"/>
    <col min="7435" max="7436" width="7.5703125" style="11" customWidth="1"/>
    <col min="7437" max="7437" width="6.7109375" style="11" customWidth="1"/>
    <col min="7438" max="7438" width="5.85546875" style="11" customWidth="1"/>
    <col min="7439" max="7439" width="5.5703125" style="11" customWidth="1"/>
    <col min="7440" max="7443" width="6.7109375" style="11" customWidth="1"/>
    <col min="7444" max="7444" width="6.28515625" style="11" customWidth="1"/>
    <col min="7445" max="7445" width="6.5703125" style="11" customWidth="1"/>
    <col min="7446" max="7446" width="6.42578125" style="11" customWidth="1"/>
    <col min="7447" max="7447" width="5.85546875" style="11" customWidth="1"/>
    <col min="7448" max="7451" width="6.7109375" style="11" customWidth="1"/>
    <col min="7452" max="7454" width="5.7109375" style="11" customWidth="1"/>
    <col min="7455" max="7683" width="9.140625" style="11"/>
    <col min="7684" max="7684" width="24.7109375" style="11" customWidth="1"/>
    <col min="7685" max="7685" width="24.5703125" style="11" customWidth="1"/>
    <col min="7686" max="7686" width="8.85546875" style="11" customWidth="1"/>
    <col min="7687" max="7687" width="8.28515625" style="11" customWidth="1"/>
    <col min="7688" max="7688" width="8.42578125" style="11" customWidth="1"/>
    <col min="7689" max="7689" width="8" style="11" customWidth="1"/>
    <col min="7690" max="7690" width="7.85546875" style="11" customWidth="1"/>
    <col min="7691" max="7692" width="7.5703125" style="11" customWidth="1"/>
    <col min="7693" max="7693" width="6.7109375" style="11" customWidth="1"/>
    <col min="7694" max="7694" width="5.85546875" style="11" customWidth="1"/>
    <col min="7695" max="7695" width="5.5703125" style="11" customWidth="1"/>
    <col min="7696" max="7699" width="6.7109375" style="11" customWidth="1"/>
    <col min="7700" max="7700" width="6.28515625" style="11" customWidth="1"/>
    <col min="7701" max="7701" width="6.5703125" style="11" customWidth="1"/>
    <col min="7702" max="7702" width="6.42578125" style="11" customWidth="1"/>
    <col min="7703" max="7703" width="5.85546875" style="11" customWidth="1"/>
    <col min="7704" max="7707" width="6.7109375" style="11" customWidth="1"/>
    <col min="7708" max="7710" width="5.7109375" style="11" customWidth="1"/>
    <col min="7711" max="7939" width="9.140625" style="11"/>
    <col min="7940" max="7940" width="24.7109375" style="11" customWidth="1"/>
    <col min="7941" max="7941" width="24.5703125" style="11" customWidth="1"/>
    <col min="7942" max="7942" width="8.85546875" style="11" customWidth="1"/>
    <col min="7943" max="7943" width="8.28515625" style="11" customWidth="1"/>
    <col min="7944" max="7944" width="8.42578125" style="11" customWidth="1"/>
    <col min="7945" max="7945" width="8" style="11" customWidth="1"/>
    <col min="7946" max="7946" width="7.85546875" style="11" customWidth="1"/>
    <col min="7947" max="7948" width="7.5703125" style="11" customWidth="1"/>
    <col min="7949" max="7949" width="6.7109375" style="11" customWidth="1"/>
    <col min="7950" max="7950" width="5.85546875" style="11" customWidth="1"/>
    <col min="7951" max="7951" width="5.5703125" style="11" customWidth="1"/>
    <col min="7952" max="7955" width="6.7109375" style="11" customWidth="1"/>
    <col min="7956" max="7956" width="6.28515625" style="11" customWidth="1"/>
    <col min="7957" max="7957" width="6.5703125" style="11" customWidth="1"/>
    <col min="7958" max="7958" width="6.42578125" style="11" customWidth="1"/>
    <col min="7959" max="7959" width="5.85546875" style="11" customWidth="1"/>
    <col min="7960" max="7963" width="6.7109375" style="11" customWidth="1"/>
    <col min="7964" max="7966" width="5.7109375" style="11" customWidth="1"/>
    <col min="7967" max="8195" width="9.140625" style="11"/>
    <col min="8196" max="8196" width="24.7109375" style="11" customWidth="1"/>
    <col min="8197" max="8197" width="24.5703125" style="11" customWidth="1"/>
    <col min="8198" max="8198" width="8.85546875" style="11" customWidth="1"/>
    <col min="8199" max="8199" width="8.28515625" style="11" customWidth="1"/>
    <col min="8200" max="8200" width="8.42578125" style="11" customWidth="1"/>
    <col min="8201" max="8201" width="8" style="11" customWidth="1"/>
    <col min="8202" max="8202" width="7.85546875" style="11" customWidth="1"/>
    <col min="8203" max="8204" width="7.5703125" style="11" customWidth="1"/>
    <col min="8205" max="8205" width="6.7109375" style="11" customWidth="1"/>
    <col min="8206" max="8206" width="5.85546875" style="11" customWidth="1"/>
    <col min="8207" max="8207" width="5.5703125" style="11" customWidth="1"/>
    <col min="8208" max="8211" width="6.7109375" style="11" customWidth="1"/>
    <col min="8212" max="8212" width="6.28515625" style="11" customWidth="1"/>
    <col min="8213" max="8213" width="6.5703125" style="11" customWidth="1"/>
    <col min="8214" max="8214" width="6.42578125" style="11" customWidth="1"/>
    <col min="8215" max="8215" width="5.85546875" style="11" customWidth="1"/>
    <col min="8216" max="8219" width="6.7109375" style="11" customWidth="1"/>
    <col min="8220" max="8222" width="5.7109375" style="11" customWidth="1"/>
    <col min="8223" max="8451" width="9.140625" style="11"/>
    <col min="8452" max="8452" width="24.7109375" style="11" customWidth="1"/>
    <col min="8453" max="8453" width="24.5703125" style="11" customWidth="1"/>
    <col min="8454" max="8454" width="8.85546875" style="11" customWidth="1"/>
    <col min="8455" max="8455" width="8.28515625" style="11" customWidth="1"/>
    <col min="8456" max="8456" width="8.42578125" style="11" customWidth="1"/>
    <col min="8457" max="8457" width="8" style="11" customWidth="1"/>
    <col min="8458" max="8458" width="7.85546875" style="11" customWidth="1"/>
    <col min="8459" max="8460" width="7.5703125" style="11" customWidth="1"/>
    <col min="8461" max="8461" width="6.7109375" style="11" customWidth="1"/>
    <col min="8462" max="8462" width="5.85546875" style="11" customWidth="1"/>
    <col min="8463" max="8463" width="5.5703125" style="11" customWidth="1"/>
    <col min="8464" max="8467" width="6.7109375" style="11" customWidth="1"/>
    <col min="8468" max="8468" width="6.28515625" style="11" customWidth="1"/>
    <col min="8469" max="8469" width="6.5703125" style="11" customWidth="1"/>
    <col min="8470" max="8470" width="6.42578125" style="11" customWidth="1"/>
    <col min="8471" max="8471" width="5.85546875" style="11" customWidth="1"/>
    <col min="8472" max="8475" width="6.7109375" style="11" customWidth="1"/>
    <col min="8476" max="8478" width="5.7109375" style="11" customWidth="1"/>
    <col min="8479" max="8707" width="9.140625" style="11"/>
    <col min="8708" max="8708" width="24.7109375" style="11" customWidth="1"/>
    <col min="8709" max="8709" width="24.5703125" style="11" customWidth="1"/>
    <col min="8710" max="8710" width="8.85546875" style="11" customWidth="1"/>
    <col min="8711" max="8711" width="8.28515625" style="11" customWidth="1"/>
    <col min="8712" max="8712" width="8.42578125" style="11" customWidth="1"/>
    <col min="8713" max="8713" width="8" style="11" customWidth="1"/>
    <col min="8714" max="8714" width="7.85546875" style="11" customWidth="1"/>
    <col min="8715" max="8716" width="7.5703125" style="11" customWidth="1"/>
    <col min="8717" max="8717" width="6.7109375" style="11" customWidth="1"/>
    <col min="8718" max="8718" width="5.85546875" style="11" customWidth="1"/>
    <col min="8719" max="8719" width="5.5703125" style="11" customWidth="1"/>
    <col min="8720" max="8723" width="6.7109375" style="11" customWidth="1"/>
    <col min="8724" max="8724" width="6.28515625" style="11" customWidth="1"/>
    <col min="8725" max="8725" width="6.5703125" style="11" customWidth="1"/>
    <col min="8726" max="8726" width="6.42578125" style="11" customWidth="1"/>
    <col min="8727" max="8727" width="5.85546875" style="11" customWidth="1"/>
    <col min="8728" max="8731" width="6.7109375" style="11" customWidth="1"/>
    <col min="8732" max="8734" width="5.7109375" style="11" customWidth="1"/>
    <col min="8735" max="8963" width="9.140625" style="11"/>
    <col min="8964" max="8964" width="24.7109375" style="11" customWidth="1"/>
    <col min="8965" max="8965" width="24.5703125" style="11" customWidth="1"/>
    <col min="8966" max="8966" width="8.85546875" style="11" customWidth="1"/>
    <col min="8967" max="8967" width="8.28515625" style="11" customWidth="1"/>
    <col min="8968" max="8968" width="8.42578125" style="11" customWidth="1"/>
    <col min="8969" max="8969" width="8" style="11" customWidth="1"/>
    <col min="8970" max="8970" width="7.85546875" style="11" customWidth="1"/>
    <col min="8971" max="8972" width="7.5703125" style="11" customWidth="1"/>
    <col min="8973" max="8973" width="6.7109375" style="11" customWidth="1"/>
    <col min="8974" max="8974" width="5.85546875" style="11" customWidth="1"/>
    <col min="8975" max="8975" width="5.5703125" style="11" customWidth="1"/>
    <col min="8976" max="8979" width="6.7109375" style="11" customWidth="1"/>
    <col min="8980" max="8980" width="6.28515625" style="11" customWidth="1"/>
    <col min="8981" max="8981" width="6.5703125" style="11" customWidth="1"/>
    <col min="8982" max="8982" width="6.42578125" style="11" customWidth="1"/>
    <col min="8983" max="8983" width="5.85546875" style="11" customWidth="1"/>
    <col min="8984" max="8987" width="6.7109375" style="11" customWidth="1"/>
    <col min="8988" max="8990" width="5.7109375" style="11" customWidth="1"/>
    <col min="8991" max="9219" width="9.140625" style="11"/>
    <col min="9220" max="9220" width="24.7109375" style="11" customWidth="1"/>
    <col min="9221" max="9221" width="24.5703125" style="11" customWidth="1"/>
    <col min="9222" max="9222" width="8.85546875" style="11" customWidth="1"/>
    <col min="9223" max="9223" width="8.28515625" style="11" customWidth="1"/>
    <col min="9224" max="9224" width="8.42578125" style="11" customWidth="1"/>
    <col min="9225" max="9225" width="8" style="11" customWidth="1"/>
    <col min="9226" max="9226" width="7.85546875" style="11" customWidth="1"/>
    <col min="9227" max="9228" width="7.5703125" style="11" customWidth="1"/>
    <col min="9229" max="9229" width="6.7109375" style="11" customWidth="1"/>
    <col min="9230" max="9230" width="5.85546875" style="11" customWidth="1"/>
    <col min="9231" max="9231" width="5.5703125" style="11" customWidth="1"/>
    <col min="9232" max="9235" width="6.7109375" style="11" customWidth="1"/>
    <col min="9236" max="9236" width="6.28515625" style="11" customWidth="1"/>
    <col min="9237" max="9237" width="6.5703125" style="11" customWidth="1"/>
    <col min="9238" max="9238" width="6.42578125" style="11" customWidth="1"/>
    <col min="9239" max="9239" width="5.85546875" style="11" customWidth="1"/>
    <col min="9240" max="9243" width="6.7109375" style="11" customWidth="1"/>
    <col min="9244" max="9246" width="5.7109375" style="11" customWidth="1"/>
    <col min="9247" max="9475" width="9.140625" style="11"/>
    <col min="9476" max="9476" width="24.7109375" style="11" customWidth="1"/>
    <col min="9477" max="9477" width="24.5703125" style="11" customWidth="1"/>
    <col min="9478" max="9478" width="8.85546875" style="11" customWidth="1"/>
    <col min="9479" max="9479" width="8.28515625" style="11" customWidth="1"/>
    <col min="9480" max="9480" width="8.42578125" style="11" customWidth="1"/>
    <col min="9481" max="9481" width="8" style="11" customWidth="1"/>
    <col min="9482" max="9482" width="7.85546875" style="11" customWidth="1"/>
    <col min="9483" max="9484" width="7.5703125" style="11" customWidth="1"/>
    <col min="9485" max="9485" width="6.7109375" style="11" customWidth="1"/>
    <col min="9486" max="9486" width="5.85546875" style="11" customWidth="1"/>
    <col min="9487" max="9487" width="5.5703125" style="11" customWidth="1"/>
    <col min="9488" max="9491" width="6.7109375" style="11" customWidth="1"/>
    <col min="9492" max="9492" width="6.28515625" style="11" customWidth="1"/>
    <col min="9493" max="9493" width="6.5703125" style="11" customWidth="1"/>
    <col min="9494" max="9494" width="6.42578125" style="11" customWidth="1"/>
    <col min="9495" max="9495" width="5.85546875" style="11" customWidth="1"/>
    <col min="9496" max="9499" width="6.7109375" style="11" customWidth="1"/>
    <col min="9500" max="9502" width="5.7109375" style="11" customWidth="1"/>
    <col min="9503" max="9731" width="9.140625" style="11"/>
    <col min="9732" max="9732" width="24.7109375" style="11" customWidth="1"/>
    <col min="9733" max="9733" width="24.5703125" style="11" customWidth="1"/>
    <col min="9734" max="9734" width="8.85546875" style="11" customWidth="1"/>
    <col min="9735" max="9735" width="8.28515625" style="11" customWidth="1"/>
    <col min="9736" max="9736" width="8.42578125" style="11" customWidth="1"/>
    <col min="9737" max="9737" width="8" style="11" customWidth="1"/>
    <col min="9738" max="9738" width="7.85546875" style="11" customWidth="1"/>
    <col min="9739" max="9740" width="7.5703125" style="11" customWidth="1"/>
    <col min="9741" max="9741" width="6.7109375" style="11" customWidth="1"/>
    <col min="9742" max="9742" width="5.85546875" style="11" customWidth="1"/>
    <col min="9743" max="9743" width="5.5703125" style="11" customWidth="1"/>
    <col min="9744" max="9747" width="6.7109375" style="11" customWidth="1"/>
    <col min="9748" max="9748" width="6.28515625" style="11" customWidth="1"/>
    <col min="9749" max="9749" width="6.5703125" style="11" customWidth="1"/>
    <col min="9750" max="9750" width="6.42578125" style="11" customWidth="1"/>
    <col min="9751" max="9751" width="5.85546875" style="11" customWidth="1"/>
    <col min="9752" max="9755" width="6.7109375" style="11" customWidth="1"/>
    <col min="9756" max="9758" width="5.7109375" style="11" customWidth="1"/>
    <col min="9759" max="9987" width="9.140625" style="11"/>
    <col min="9988" max="9988" width="24.7109375" style="11" customWidth="1"/>
    <col min="9989" max="9989" width="24.5703125" style="11" customWidth="1"/>
    <col min="9990" max="9990" width="8.85546875" style="11" customWidth="1"/>
    <col min="9991" max="9991" width="8.28515625" style="11" customWidth="1"/>
    <col min="9992" max="9992" width="8.42578125" style="11" customWidth="1"/>
    <col min="9993" max="9993" width="8" style="11" customWidth="1"/>
    <col min="9994" max="9994" width="7.85546875" style="11" customWidth="1"/>
    <col min="9995" max="9996" width="7.5703125" style="11" customWidth="1"/>
    <col min="9997" max="9997" width="6.7109375" style="11" customWidth="1"/>
    <col min="9998" max="9998" width="5.85546875" style="11" customWidth="1"/>
    <col min="9999" max="9999" width="5.5703125" style="11" customWidth="1"/>
    <col min="10000" max="10003" width="6.7109375" style="11" customWidth="1"/>
    <col min="10004" max="10004" width="6.28515625" style="11" customWidth="1"/>
    <col min="10005" max="10005" width="6.5703125" style="11" customWidth="1"/>
    <col min="10006" max="10006" width="6.42578125" style="11" customWidth="1"/>
    <col min="10007" max="10007" width="5.85546875" style="11" customWidth="1"/>
    <col min="10008" max="10011" width="6.7109375" style="11" customWidth="1"/>
    <col min="10012" max="10014" width="5.7109375" style="11" customWidth="1"/>
    <col min="10015" max="10243" width="9.140625" style="11"/>
    <col min="10244" max="10244" width="24.7109375" style="11" customWidth="1"/>
    <col min="10245" max="10245" width="24.5703125" style="11" customWidth="1"/>
    <col min="10246" max="10246" width="8.85546875" style="11" customWidth="1"/>
    <col min="10247" max="10247" width="8.28515625" style="11" customWidth="1"/>
    <col min="10248" max="10248" width="8.42578125" style="11" customWidth="1"/>
    <col min="10249" max="10249" width="8" style="11" customWidth="1"/>
    <col min="10250" max="10250" width="7.85546875" style="11" customWidth="1"/>
    <col min="10251" max="10252" width="7.5703125" style="11" customWidth="1"/>
    <col min="10253" max="10253" width="6.7109375" style="11" customWidth="1"/>
    <col min="10254" max="10254" width="5.85546875" style="11" customWidth="1"/>
    <col min="10255" max="10255" width="5.5703125" style="11" customWidth="1"/>
    <col min="10256" max="10259" width="6.7109375" style="11" customWidth="1"/>
    <col min="10260" max="10260" width="6.28515625" style="11" customWidth="1"/>
    <col min="10261" max="10261" width="6.5703125" style="11" customWidth="1"/>
    <col min="10262" max="10262" width="6.42578125" style="11" customWidth="1"/>
    <col min="10263" max="10263" width="5.85546875" style="11" customWidth="1"/>
    <col min="10264" max="10267" width="6.7109375" style="11" customWidth="1"/>
    <col min="10268" max="10270" width="5.7109375" style="11" customWidth="1"/>
    <col min="10271" max="10499" width="9.140625" style="11"/>
    <col min="10500" max="10500" width="24.7109375" style="11" customWidth="1"/>
    <col min="10501" max="10501" width="24.5703125" style="11" customWidth="1"/>
    <col min="10502" max="10502" width="8.85546875" style="11" customWidth="1"/>
    <col min="10503" max="10503" width="8.28515625" style="11" customWidth="1"/>
    <col min="10504" max="10504" width="8.42578125" style="11" customWidth="1"/>
    <col min="10505" max="10505" width="8" style="11" customWidth="1"/>
    <col min="10506" max="10506" width="7.85546875" style="11" customWidth="1"/>
    <col min="10507" max="10508" width="7.5703125" style="11" customWidth="1"/>
    <col min="10509" max="10509" width="6.7109375" style="11" customWidth="1"/>
    <col min="10510" max="10510" width="5.85546875" style="11" customWidth="1"/>
    <col min="10511" max="10511" width="5.5703125" style="11" customWidth="1"/>
    <col min="10512" max="10515" width="6.7109375" style="11" customWidth="1"/>
    <col min="10516" max="10516" width="6.28515625" style="11" customWidth="1"/>
    <col min="10517" max="10517" width="6.5703125" style="11" customWidth="1"/>
    <col min="10518" max="10518" width="6.42578125" style="11" customWidth="1"/>
    <col min="10519" max="10519" width="5.85546875" style="11" customWidth="1"/>
    <col min="10520" max="10523" width="6.7109375" style="11" customWidth="1"/>
    <col min="10524" max="10526" width="5.7109375" style="11" customWidth="1"/>
    <col min="10527" max="10755" width="9.140625" style="11"/>
    <col min="10756" max="10756" width="24.7109375" style="11" customWidth="1"/>
    <col min="10757" max="10757" width="24.5703125" style="11" customWidth="1"/>
    <col min="10758" max="10758" width="8.85546875" style="11" customWidth="1"/>
    <col min="10759" max="10759" width="8.28515625" style="11" customWidth="1"/>
    <col min="10760" max="10760" width="8.42578125" style="11" customWidth="1"/>
    <col min="10761" max="10761" width="8" style="11" customWidth="1"/>
    <col min="10762" max="10762" width="7.85546875" style="11" customWidth="1"/>
    <col min="10763" max="10764" width="7.5703125" style="11" customWidth="1"/>
    <col min="10765" max="10765" width="6.7109375" style="11" customWidth="1"/>
    <col min="10766" max="10766" width="5.85546875" style="11" customWidth="1"/>
    <col min="10767" max="10767" width="5.5703125" style="11" customWidth="1"/>
    <col min="10768" max="10771" width="6.7109375" style="11" customWidth="1"/>
    <col min="10772" max="10772" width="6.28515625" style="11" customWidth="1"/>
    <col min="10773" max="10773" width="6.5703125" style="11" customWidth="1"/>
    <col min="10774" max="10774" width="6.42578125" style="11" customWidth="1"/>
    <col min="10775" max="10775" width="5.85546875" style="11" customWidth="1"/>
    <col min="10776" max="10779" width="6.7109375" style="11" customWidth="1"/>
    <col min="10780" max="10782" width="5.7109375" style="11" customWidth="1"/>
    <col min="10783" max="11011" width="9.140625" style="11"/>
    <col min="11012" max="11012" width="24.7109375" style="11" customWidth="1"/>
    <col min="11013" max="11013" width="24.5703125" style="11" customWidth="1"/>
    <col min="11014" max="11014" width="8.85546875" style="11" customWidth="1"/>
    <col min="11015" max="11015" width="8.28515625" style="11" customWidth="1"/>
    <col min="11016" max="11016" width="8.42578125" style="11" customWidth="1"/>
    <col min="11017" max="11017" width="8" style="11" customWidth="1"/>
    <col min="11018" max="11018" width="7.85546875" style="11" customWidth="1"/>
    <col min="11019" max="11020" width="7.5703125" style="11" customWidth="1"/>
    <col min="11021" max="11021" width="6.7109375" style="11" customWidth="1"/>
    <col min="11022" max="11022" width="5.85546875" style="11" customWidth="1"/>
    <col min="11023" max="11023" width="5.5703125" style="11" customWidth="1"/>
    <col min="11024" max="11027" width="6.7109375" style="11" customWidth="1"/>
    <col min="11028" max="11028" width="6.28515625" style="11" customWidth="1"/>
    <col min="11029" max="11029" width="6.5703125" style="11" customWidth="1"/>
    <col min="11030" max="11030" width="6.42578125" style="11" customWidth="1"/>
    <col min="11031" max="11031" width="5.85546875" style="11" customWidth="1"/>
    <col min="11032" max="11035" width="6.7109375" style="11" customWidth="1"/>
    <col min="11036" max="11038" width="5.7109375" style="11" customWidth="1"/>
    <col min="11039" max="11267" width="9.140625" style="11"/>
    <col min="11268" max="11268" width="24.7109375" style="11" customWidth="1"/>
    <col min="11269" max="11269" width="24.5703125" style="11" customWidth="1"/>
    <col min="11270" max="11270" width="8.85546875" style="11" customWidth="1"/>
    <col min="11271" max="11271" width="8.28515625" style="11" customWidth="1"/>
    <col min="11272" max="11272" width="8.42578125" style="11" customWidth="1"/>
    <col min="11273" max="11273" width="8" style="11" customWidth="1"/>
    <col min="11274" max="11274" width="7.85546875" style="11" customWidth="1"/>
    <col min="11275" max="11276" width="7.5703125" style="11" customWidth="1"/>
    <col min="11277" max="11277" width="6.7109375" style="11" customWidth="1"/>
    <col min="11278" max="11278" width="5.85546875" style="11" customWidth="1"/>
    <col min="11279" max="11279" width="5.5703125" style="11" customWidth="1"/>
    <col min="11280" max="11283" width="6.7109375" style="11" customWidth="1"/>
    <col min="11284" max="11284" width="6.28515625" style="11" customWidth="1"/>
    <col min="11285" max="11285" width="6.5703125" style="11" customWidth="1"/>
    <col min="11286" max="11286" width="6.42578125" style="11" customWidth="1"/>
    <col min="11287" max="11287" width="5.85546875" style="11" customWidth="1"/>
    <col min="11288" max="11291" width="6.7109375" style="11" customWidth="1"/>
    <col min="11292" max="11294" width="5.7109375" style="11" customWidth="1"/>
    <col min="11295" max="11523" width="9.140625" style="11"/>
    <col min="11524" max="11524" width="24.7109375" style="11" customWidth="1"/>
    <col min="11525" max="11525" width="24.5703125" style="11" customWidth="1"/>
    <col min="11526" max="11526" width="8.85546875" style="11" customWidth="1"/>
    <col min="11527" max="11527" width="8.28515625" style="11" customWidth="1"/>
    <col min="11528" max="11528" width="8.42578125" style="11" customWidth="1"/>
    <col min="11529" max="11529" width="8" style="11" customWidth="1"/>
    <col min="11530" max="11530" width="7.85546875" style="11" customWidth="1"/>
    <col min="11531" max="11532" width="7.5703125" style="11" customWidth="1"/>
    <col min="11533" max="11533" width="6.7109375" style="11" customWidth="1"/>
    <col min="11534" max="11534" width="5.85546875" style="11" customWidth="1"/>
    <col min="11535" max="11535" width="5.5703125" style="11" customWidth="1"/>
    <col min="11536" max="11539" width="6.7109375" style="11" customWidth="1"/>
    <col min="11540" max="11540" width="6.28515625" style="11" customWidth="1"/>
    <col min="11541" max="11541" width="6.5703125" style="11" customWidth="1"/>
    <col min="11542" max="11542" width="6.42578125" style="11" customWidth="1"/>
    <col min="11543" max="11543" width="5.85546875" style="11" customWidth="1"/>
    <col min="11544" max="11547" width="6.7109375" style="11" customWidth="1"/>
    <col min="11548" max="11550" width="5.7109375" style="11" customWidth="1"/>
    <col min="11551" max="11779" width="9.140625" style="11"/>
    <col min="11780" max="11780" width="24.7109375" style="11" customWidth="1"/>
    <col min="11781" max="11781" width="24.5703125" style="11" customWidth="1"/>
    <col min="11782" max="11782" width="8.85546875" style="11" customWidth="1"/>
    <col min="11783" max="11783" width="8.28515625" style="11" customWidth="1"/>
    <col min="11784" max="11784" width="8.42578125" style="11" customWidth="1"/>
    <col min="11785" max="11785" width="8" style="11" customWidth="1"/>
    <col min="11786" max="11786" width="7.85546875" style="11" customWidth="1"/>
    <col min="11787" max="11788" width="7.5703125" style="11" customWidth="1"/>
    <col min="11789" max="11789" width="6.7109375" style="11" customWidth="1"/>
    <col min="11790" max="11790" width="5.85546875" style="11" customWidth="1"/>
    <col min="11791" max="11791" width="5.5703125" style="11" customWidth="1"/>
    <col min="11792" max="11795" width="6.7109375" style="11" customWidth="1"/>
    <col min="11796" max="11796" width="6.28515625" style="11" customWidth="1"/>
    <col min="11797" max="11797" width="6.5703125" style="11" customWidth="1"/>
    <col min="11798" max="11798" width="6.42578125" style="11" customWidth="1"/>
    <col min="11799" max="11799" width="5.85546875" style="11" customWidth="1"/>
    <col min="11800" max="11803" width="6.7109375" style="11" customWidth="1"/>
    <col min="11804" max="11806" width="5.7109375" style="11" customWidth="1"/>
    <col min="11807" max="12035" width="9.140625" style="11"/>
    <col min="12036" max="12036" width="24.7109375" style="11" customWidth="1"/>
    <col min="12037" max="12037" width="24.5703125" style="11" customWidth="1"/>
    <col min="12038" max="12038" width="8.85546875" style="11" customWidth="1"/>
    <col min="12039" max="12039" width="8.28515625" style="11" customWidth="1"/>
    <col min="12040" max="12040" width="8.42578125" style="11" customWidth="1"/>
    <col min="12041" max="12041" width="8" style="11" customWidth="1"/>
    <col min="12042" max="12042" width="7.85546875" style="11" customWidth="1"/>
    <col min="12043" max="12044" width="7.5703125" style="11" customWidth="1"/>
    <col min="12045" max="12045" width="6.7109375" style="11" customWidth="1"/>
    <col min="12046" max="12046" width="5.85546875" style="11" customWidth="1"/>
    <col min="12047" max="12047" width="5.5703125" style="11" customWidth="1"/>
    <col min="12048" max="12051" width="6.7109375" style="11" customWidth="1"/>
    <col min="12052" max="12052" width="6.28515625" style="11" customWidth="1"/>
    <col min="12053" max="12053" width="6.5703125" style="11" customWidth="1"/>
    <col min="12054" max="12054" width="6.42578125" style="11" customWidth="1"/>
    <col min="12055" max="12055" width="5.85546875" style="11" customWidth="1"/>
    <col min="12056" max="12059" width="6.7109375" style="11" customWidth="1"/>
    <col min="12060" max="12062" width="5.7109375" style="11" customWidth="1"/>
    <col min="12063" max="12291" width="9.140625" style="11"/>
    <col min="12292" max="12292" width="24.7109375" style="11" customWidth="1"/>
    <col min="12293" max="12293" width="24.5703125" style="11" customWidth="1"/>
    <col min="12294" max="12294" width="8.85546875" style="11" customWidth="1"/>
    <col min="12295" max="12295" width="8.28515625" style="11" customWidth="1"/>
    <col min="12296" max="12296" width="8.42578125" style="11" customWidth="1"/>
    <col min="12297" max="12297" width="8" style="11" customWidth="1"/>
    <col min="12298" max="12298" width="7.85546875" style="11" customWidth="1"/>
    <col min="12299" max="12300" width="7.5703125" style="11" customWidth="1"/>
    <col min="12301" max="12301" width="6.7109375" style="11" customWidth="1"/>
    <col min="12302" max="12302" width="5.85546875" style="11" customWidth="1"/>
    <col min="12303" max="12303" width="5.5703125" style="11" customWidth="1"/>
    <col min="12304" max="12307" width="6.7109375" style="11" customWidth="1"/>
    <col min="12308" max="12308" width="6.28515625" style="11" customWidth="1"/>
    <col min="12309" max="12309" width="6.5703125" style="11" customWidth="1"/>
    <col min="12310" max="12310" width="6.42578125" style="11" customWidth="1"/>
    <col min="12311" max="12311" width="5.85546875" style="11" customWidth="1"/>
    <col min="12312" max="12315" width="6.7109375" style="11" customWidth="1"/>
    <col min="12316" max="12318" width="5.7109375" style="11" customWidth="1"/>
    <col min="12319" max="12547" width="9.140625" style="11"/>
    <col min="12548" max="12548" width="24.7109375" style="11" customWidth="1"/>
    <col min="12549" max="12549" width="24.5703125" style="11" customWidth="1"/>
    <col min="12550" max="12550" width="8.85546875" style="11" customWidth="1"/>
    <col min="12551" max="12551" width="8.28515625" style="11" customWidth="1"/>
    <col min="12552" max="12552" width="8.42578125" style="11" customWidth="1"/>
    <col min="12553" max="12553" width="8" style="11" customWidth="1"/>
    <col min="12554" max="12554" width="7.85546875" style="11" customWidth="1"/>
    <col min="12555" max="12556" width="7.5703125" style="11" customWidth="1"/>
    <col min="12557" max="12557" width="6.7109375" style="11" customWidth="1"/>
    <col min="12558" max="12558" width="5.85546875" style="11" customWidth="1"/>
    <col min="12559" max="12559" width="5.5703125" style="11" customWidth="1"/>
    <col min="12560" max="12563" width="6.7109375" style="11" customWidth="1"/>
    <col min="12564" max="12564" width="6.28515625" style="11" customWidth="1"/>
    <col min="12565" max="12565" width="6.5703125" style="11" customWidth="1"/>
    <col min="12566" max="12566" width="6.42578125" style="11" customWidth="1"/>
    <col min="12567" max="12567" width="5.85546875" style="11" customWidth="1"/>
    <col min="12568" max="12571" width="6.7109375" style="11" customWidth="1"/>
    <col min="12572" max="12574" width="5.7109375" style="11" customWidth="1"/>
    <col min="12575" max="12803" width="9.140625" style="11"/>
    <col min="12804" max="12804" width="24.7109375" style="11" customWidth="1"/>
    <col min="12805" max="12805" width="24.5703125" style="11" customWidth="1"/>
    <col min="12806" max="12806" width="8.85546875" style="11" customWidth="1"/>
    <col min="12807" max="12807" width="8.28515625" style="11" customWidth="1"/>
    <col min="12808" max="12808" width="8.42578125" style="11" customWidth="1"/>
    <col min="12809" max="12809" width="8" style="11" customWidth="1"/>
    <col min="12810" max="12810" width="7.85546875" style="11" customWidth="1"/>
    <col min="12811" max="12812" width="7.5703125" style="11" customWidth="1"/>
    <col min="12813" max="12813" width="6.7109375" style="11" customWidth="1"/>
    <col min="12814" max="12814" width="5.85546875" style="11" customWidth="1"/>
    <col min="12815" max="12815" width="5.5703125" style="11" customWidth="1"/>
    <col min="12816" max="12819" width="6.7109375" style="11" customWidth="1"/>
    <col min="12820" max="12820" width="6.28515625" style="11" customWidth="1"/>
    <col min="12821" max="12821" width="6.5703125" style="11" customWidth="1"/>
    <col min="12822" max="12822" width="6.42578125" style="11" customWidth="1"/>
    <col min="12823" max="12823" width="5.85546875" style="11" customWidth="1"/>
    <col min="12824" max="12827" width="6.7109375" style="11" customWidth="1"/>
    <col min="12828" max="12830" width="5.7109375" style="11" customWidth="1"/>
    <col min="12831" max="13059" width="9.140625" style="11"/>
    <col min="13060" max="13060" width="24.7109375" style="11" customWidth="1"/>
    <col min="13061" max="13061" width="24.5703125" style="11" customWidth="1"/>
    <col min="13062" max="13062" width="8.85546875" style="11" customWidth="1"/>
    <col min="13063" max="13063" width="8.28515625" style="11" customWidth="1"/>
    <col min="13064" max="13064" width="8.42578125" style="11" customWidth="1"/>
    <col min="13065" max="13065" width="8" style="11" customWidth="1"/>
    <col min="13066" max="13066" width="7.85546875" style="11" customWidth="1"/>
    <col min="13067" max="13068" width="7.5703125" style="11" customWidth="1"/>
    <col min="13069" max="13069" width="6.7109375" style="11" customWidth="1"/>
    <col min="13070" max="13070" width="5.85546875" style="11" customWidth="1"/>
    <col min="13071" max="13071" width="5.5703125" style="11" customWidth="1"/>
    <col min="13072" max="13075" width="6.7109375" style="11" customWidth="1"/>
    <col min="13076" max="13076" width="6.28515625" style="11" customWidth="1"/>
    <col min="13077" max="13077" width="6.5703125" style="11" customWidth="1"/>
    <col min="13078" max="13078" width="6.42578125" style="11" customWidth="1"/>
    <col min="13079" max="13079" width="5.85546875" style="11" customWidth="1"/>
    <col min="13080" max="13083" width="6.7109375" style="11" customWidth="1"/>
    <col min="13084" max="13086" width="5.7109375" style="11" customWidth="1"/>
    <col min="13087" max="13315" width="9.140625" style="11"/>
    <col min="13316" max="13316" width="24.7109375" style="11" customWidth="1"/>
    <col min="13317" max="13317" width="24.5703125" style="11" customWidth="1"/>
    <col min="13318" max="13318" width="8.85546875" style="11" customWidth="1"/>
    <col min="13319" max="13319" width="8.28515625" style="11" customWidth="1"/>
    <col min="13320" max="13320" width="8.42578125" style="11" customWidth="1"/>
    <col min="13321" max="13321" width="8" style="11" customWidth="1"/>
    <col min="13322" max="13322" width="7.85546875" style="11" customWidth="1"/>
    <col min="13323" max="13324" width="7.5703125" style="11" customWidth="1"/>
    <col min="13325" max="13325" width="6.7109375" style="11" customWidth="1"/>
    <col min="13326" max="13326" width="5.85546875" style="11" customWidth="1"/>
    <col min="13327" max="13327" width="5.5703125" style="11" customWidth="1"/>
    <col min="13328" max="13331" width="6.7109375" style="11" customWidth="1"/>
    <col min="13332" max="13332" width="6.28515625" style="11" customWidth="1"/>
    <col min="13333" max="13333" width="6.5703125" style="11" customWidth="1"/>
    <col min="13334" max="13334" width="6.42578125" style="11" customWidth="1"/>
    <col min="13335" max="13335" width="5.85546875" style="11" customWidth="1"/>
    <col min="13336" max="13339" width="6.7109375" style="11" customWidth="1"/>
    <col min="13340" max="13342" width="5.7109375" style="11" customWidth="1"/>
    <col min="13343" max="13571" width="9.140625" style="11"/>
    <col min="13572" max="13572" width="24.7109375" style="11" customWidth="1"/>
    <col min="13573" max="13573" width="24.5703125" style="11" customWidth="1"/>
    <col min="13574" max="13574" width="8.85546875" style="11" customWidth="1"/>
    <col min="13575" max="13575" width="8.28515625" style="11" customWidth="1"/>
    <col min="13576" max="13576" width="8.42578125" style="11" customWidth="1"/>
    <col min="13577" max="13577" width="8" style="11" customWidth="1"/>
    <col min="13578" max="13578" width="7.85546875" style="11" customWidth="1"/>
    <col min="13579" max="13580" width="7.5703125" style="11" customWidth="1"/>
    <col min="13581" max="13581" width="6.7109375" style="11" customWidth="1"/>
    <col min="13582" max="13582" width="5.85546875" style="11" customWidth="1"/>
    <col min="13583" max="13583" width="5.5703125" style="11" customWidth="1"/>
    <col min="13584" max="13587" width="6.7109375" style="11" customWidth="1"/>
    <col min="13588" max="13588" width="6.28515625" style="11" customWidth="1"/>
    <col min="13589" max="13589" width="6.5703125" style="11" customWidth="1"/>
    <col min="13590" max="13590" width="6.42578125" style="11" customWidth="1"/>
    <col min="13591" max="13591" width="5.85546875" style="11" customWidth="1"/>
    <col min="13592" max="13595" width="6.7109375" style="11" customWidth="1"/>
    <col min="13596" max="13598" width="5.7109375" style="11" customWidth="1"/>
    <col min="13599" max="13827" width="9.140625" style="11"/>
    <col min="13828" max="13828" width="24.7109375" style="11" customWidth="1"/>
    <col min="13829" max="13829" width="24.5703125" style="11" customWidth="1"/>
    <col min="13830" max="13830" width="8.85546875" style="11" customWidth="1"/>
    <col min="13831" max="13831" width="8.28515625" style="11" customWidth="1"/>
    <col min="13832" max="13832" width="8.42578125" style="11" customWidth="1"/>
    <col min="13833" max="13833" width="8" style="11" customWidth="1"/>
    <col min="13834" max="13834" width="7.85546875" style="11" customWidth="1"/>
    <col min="13835" max="13836" width="7.5703125" style="11" customWidth="1"/>
    <col min="13837" max="13837" width="6.7109375" style="11" customWidth="1"/>
    <col min="13838" max="13838" width="5.85546875" style="11" customWidth="1"/>
    <col min="13839" max="13839" width="5.5703125" style="11" customWidth="1"/>
    <col min="13840" max="13843" width="6.7109375" style="11" customWidth="1"/>
    <col min="13844" max="13844" width="6.28515625" style="11" customWidth="1"/>
    <col min="13845" max="13845" width="6.5703125" style="11" customWidth="1"/>
    <col min="13846" max="13846" width="6.42578125" style="11" customWidth="1"/>
    <col min="13847" max="13847" width="5.85546875" style="11" customWidth="1"/>
    <col min="13848" max="13851" width="6.7109375" style="11" customWidth="1"/>
    <col min="13852" max="13854" width="5.7109375" style="11" customWidth="1"/>
    <col min="13855" max="14083" width="9.140625" style="11"/>
    <col min="14084" max="14084" width="24.7109375" style="11" customWidth="1"/>
    <col min="14085" max="14085" width="24.5703125" style="11" customWidth="1"/>
    <col min="14086" max="14086" width="8.85546875" style="11" customWidth="1"/>
    <col min="14087" max="14087" width="8.28515625" style="11" customWidth="1"/>
    <col min="14088" max="14088" width="8.42578125" style="11" customWidth="1"/>
    <col min="14089" max="14089" width="8" style="11" customWidth="1"/>
    <col min="14090" max="14090" width="7.85546875" style="11" customWidth="1"/>
    <col min="14091" max="14092" width="7.5703125" style="11" customWidth="1"/>
    <col min="14093" max="14093" width="6.7109375" style="11" customWidth="1"/>
    <col min="14094" max="14094" width="5.85546875" style="11" customWidth="1"/>
    <col min="14095" max="14095" width="5.5703125" style="11" customWidth="1"/>
    <col min="14096" max="14099" width="6.7109375" style="11" customWidth="1"/>
    <col min="14100" max="14100" width="6.28515625" style="11" customWidth="1"/>
    <col min="14101" max="14101" width="6.5703125" style="11" customWidth="1"/>
    <col min="14102" max="14102" width="6.42578125" style="11" customWidth="1"/>
    <col min="14103" max="14103" width="5.85546875" style="11" customWidth="1"/>
    <col min="14104" max="14107" width="6.7109375" style="11" customWidth="1"/>
    <col min="14108" max="14110" width="5.7109375" style="11" customWidth="1"/>
    <col min="14111" max="14339" width="9.140625" style="11"/>
    <col min="14340" max="14340" width="24.7109375" style="11" customWidth="1"/>
    <col min="14341" max="14341" width="24.5703125" style="11" customWidth="1"/>
    <col min="14342" max="14342" width="8.85546875" style="11" customWidth="1"/>
    <col min="14343" max="14343" width="8.28515625" style="11" customWidth="1"/>
    <col min="14344" max="14344" width="8.42578125" style="11" customWidth="1"/>
    <col min="14345" max="14345" width="8" style="11" customWidth="1"/>
    <col min="14346" max="14346" width="7.85546875" style="11" customWidth="1"/>
    <col min="14347" max="14348" width="7.5703125" style="11" customWidth="1"/>
    <col min="14349" max="14349" width="6.7109375" style="11" customWidth="1"/>
    <col min="14350" max="14350" width="5.85546875" style="11" customWidth="1"/>
    <col min="14351" max="14351" width="5.5703125" style="11" customWidth="1"/>
    <col min="14352" max="14355" width="6.7109375" style="11" customWidth="1"/>
    <col min="14356" max="14356" width="6.28515625" style="11" customWidth="1"/>
    <col min="14357" max="14357" width="6.5703125" style="11" customWidth="1"/>
    <col min="14358" max="14358" width="6.42578125" style="11" customWidth="1"/>
    <col min="14359" max="14359" width="5.85546875" style="11" customWidth="1"/>
    <col min="14360" max="14363" width="6.7109375" style="11" customWidth="1"/>
    <col min="14364" max="14366" width="5.7109375" style="11" customWidth="1"/>
    <col min="14367" max="14595" width="9.140625" style="11"/>
    <col min="14596" max="14596" width="24.7109375" style="11" customWidth="1"/>
    <col min="14597" max="14597" width="24.5703125" style="11" customWidth="1"/>
    <col min="14598" max="14598" width="8.85546875" style="11" customWidth="1"/>
    <col min="14599" max="14599" width="8.28515625" style="11" customWidth="1"/>
    <col min="14600" max="14600" width="8.42578125" style="11" customWidth="1"/>
    <col min="14601" max="14601" width="8" style="11" customWidth="1"/>
    <col min="14602" max="14602" width="7.85546875" style="11" customWidth="1"/>
    <col min="14603" max="14604" width="7.5703125" style="11" customWidth="1"/>
    <col min="14605" max="14605" width="6.7109375" style="11" customWidth="1"/>
    <col min="14606" max="14606" width="5.85546875" style="11" customWidth="1"/>
    <col min="14607" max="14607" width="5.5703125" style="11" customWidth="1"/>
    <col min="14608" max="14611" width="6.7109375" style="11" customWidth="1"/>
    <col min="14612" max="14612" width="6.28515625" style="11" customWidth="1"/>
    <col min="14613" max="14613" width="6.5703125" style="11" customWidth="1"/>
    <col min="14614" max="14614" width="6.42578125" style="11" customWidth="1"/>
    <col min="14615" max="14615" width="5.85546875" style="11" customWidth="1"/>
    <col min="14616" max="14619" width="6.7109375" style="11" customWidth="1"/>
    <col min="14620" max="14622" width="5.7109375" style="11" customWidth="1"/>
    <col min="14623" max="14851" width="9.140625" style="11"/>
    <col min="14852" max="14852" width="24.7109375" style="11" customWidth="1"/>
    <col min="14853" max="14853" width="24.5703125" style="11" customWidth="1"/>
    <col min="14854" max="14854" width="8.85546875" style="11" customWidth="1"/>
    <col min="14855" max="14855" width="8.28515625" style="11" customWidth="1"/>
    <col min="14856" max="14856" width="8.42578125" style="11" customWidth="1"/>
    <col min="14857" max="14857" width="8" style="11" customWidth="1"/>
    <col min="14858" max="14858" width="7.85546875" style="11" customWidth="1"/>
    <col min="14859" max="14860" width="7.5703125" style="11" customWidth="1"/>
    <col min="14861" max="14861" width="6.7109375" style="11" customWidth="1"/>
    <col min="14862" max="14862" width="5.85546875" style="11" customWidth="1"/>
    <col min="14863" max="14863" width="5.5703125" style="11" customWidth="1"/>
    <col min="14864" max="14867" width="6.7109375" style="11" customWidth="1"/>
    <col min="14868" max="14868" width="6.28515625" style="11" customWidth="1"/>
    <col min="14869" max="14869" width="6.5703125" style="11" customWidth="1"/>
    <col min="14870" max="14870" width="6.42578125" style="11" customWidth="1"/>
    <col min="14871" max="14871" width="5.85546875" style="11" customWidth="1"/>
    <col min="14872" max="14875" width="6.7109375" style="11" customWidth="1"/>
    <col min="14876" max="14878" width="5.7109375" style="11" customWidth="1"/>
    <col min="14879" max="15107" width="9.140625" style="11"/>
    <col min="15108" max="15108" width="24.7109375" style="11" customWidth="1"/>
    <col min="15109" max="15109" width="24.5703125" style="11" customWidth="1"/>
    <col min="15110" max="15110" width="8.85546875" style="11" customWidth="1"/>
    <col min="15111" max="15111" width="8.28515625" style="11" customWidth="1"/>
    <col min="15112" max="15112" width="8.42578125" style="11" customWidth="1"/>
    <col min="15113" max="15113" width="8" style="11" customWidth="1"/>
    <col min="15114" max="15114" width="7.85546875" style="11" customWidth="1"/>
    <col min="15115" max="15116" width="7.5703125" style="11" customWidth="1"/>
    <col min="15117" max="15117" width="6.7109375" style="11" customWidth="1"/>
    <col min="15118" max="15118" width="5.85546875" style="11" customWidth="1"/>
    <col min="15119" max="15119" width="5.5703125" style="11" customWidth="1"/>
    <col min="15120" max="15123" width="6.7109375" style="11" customWidth="1"/>
    <col min="15124" max="15124" width="6.28515625" style="11" customWidth="1"/>
    <col min="15125" max="15125" width="6.5703125" style="11" customWidth="1"/>
    <col min="15126" max="15126" width="6.42578125" style="11" customWidth="1"/>
    <col min="15127" max="15127" width="5.85546875" style="11" customWidth="1"/>
    <col min="15128" max="15131" width="6.7109375" style="11" customWidth="1"/>
    <col min="15132" max="15134" width="5.7109375" style="11" customWidth="1"/>
    <col min="15135" max="15363" width="9.140625" style="11"/>
    <col min="15364" max="15364" width="24.7109375" style="11" customWidth="1"/>
    <col min="15365" max="15365" width="24.5703125" style="11" customWidth="1"/>
    <col min="15366" max="15366" width="8.85546875" style="11" customWidth="1"/>
    <col min="15367" max="15367" width="8.28515625" style="11" customWidth="1"/>
    <col min="15368" max="15368" width="8.42578125" style="11" customWidth="1"/>
    <col min="15369" max="15369" width="8" style="11" customWidth="1"/>
    <col min="15370" max="15370" width="7.85546875" style="11" customWidth="1"/>
    <col min="15371" max="15372" width="7.5703125" style="11" customWidth="1"/>
    <col min="15373" max="15373" width="6.7109375" style="11" customWidth="1"/>
    <col min="15374" max="15374" width="5.85546875" style="11" customWidth="1"/>
    <col min="15375" max="15375" width="5.5703125" style="11" customWidth="1"/>
    <col min="15376" max="15379" width="6.7109375" style="11" customWidth="1"/>
    <col min="15380" max="15380" width="6.28515625" style="11" customWidth="1"/>
    <col min="15381" max="15381" width="6.5703125" style="11" customWidth="1"/>
    <col min="15382" max="15382" width="6.42578125" style="11" customWidth="1"/>
    <col min="15383" max="15383" width="5.85546875" style="11" customWidth="1"/>
    <col min="15384" max="15387" width="6.7109375" style="11" customWidth="1"/>
    <col min="15388" max="15390" width="5.7109375" style="11" customWidth="1"/>
    <col min="15391" max="15619" width="9.140625" style="11"/>
    <col min="15620" max="15620" width="24.7109375" style="11" customWidth="1"/>
    <col min="15621" max="15621" width="24.5703125" style="11" customWidth="1"/>
    <col min="15622" max="15622" width="8.85546875" style="11" customWidth="1"/>
    <col min="15623" max="15623" width="8.28515625" style="11" customWidth="1"/>
    <col min="15624" max="15624" width="8.42578125" style="11" customWidth="1"/>
    <col min="15625" max="15625" width="8" style="11" customWidth="1"/>
    <col min="15626" max="15626" width="7.85546875" style="11" customWidth="1"/>
    <col min="15627" max="15628" width="7.5703125" style="11" customWidth="1"/>
    <col min="15629" max="15629" width="6.7109375" style="11" customWidth="1"/>
    <col min="15630" max="15630" width="5.85546875" style="11" customWidth="1"/>
    <col min="15631" max="15631" width="5.5703125" style="11" customWidth="1"/>
    <col min="15632" max="15635" width="6.7109375" style="11" customWidth="1"/>
    <col min="15636" max="15636" width="6.28515625" style="11" customWidth="1"/>
    <col min="15637" max="15637" width="6.5703125" style="11" customWidth="1"/>
    <col min="15638" max="15638" width="6.42578125" style="11" customWidth="1"/>
    <col min="15639" max="15639" width="5.85546875" style="11" customWidth="1"/>
    <col min="15640" max="15643" width="6.7109375" style="11" customWidth="1"/>
    <col min="15644" max="15646" width="5.7109375" style="11" customWidth="1"/>
    <col min="15647" max="15875" width="9.140625" style="11"/>
    <col min="15876" max="15876" width="24.7109375" style="11" customWidth="1"/>
    <col min="15877" max="15877" width="24.5703125" style="11" customWidth="1"/>
    <col min="15878" max="15878" width="8.85546875" style="11" customWidth="1"/>
    <col min="15879" max="15879" width="8.28515625" style="11" customWidth="1"/>
    <col min="15880" max="15880" width="8.42578125" style="11" customWidth="1"/>
    <col min="15881" max="15881" width="8" style="11" customWidth="1"/>
    <col min="15882" max="15882" width="7.85546875" style="11" customWidth="1"/>
    <col min="15883" max="15884" width="7.5703125" style="11" customWidth="1"/>
    <col min="15885" max="15885" width="6.7109375" style="11" customWidth="1"/>
    <col min="15886" max="15886" width="5.85546875" style="11" customWidth="1"/>
    <col min="15887" max="15887" width="5.5703125" style="11" customWidth="1"/>
    <col min="15888" max="15891" width="6.7109375" style="11" customWidth="1"/>
    <col min="15892" max="15892" width="6.28515625" style="11" customWidth="1"/>
    <col min="15893" max="15893" width="6.5703125" style="11" customWidth="1"/>
    <col min="15894" max="15894" width="6.42578125" style="11" customWidth="1"/>
    <col min="15895" max="15895" width="5.85546875" style="11" customWidth="1"/>
    <col min="15896" max="15899" width="6.7109375" style="11" customWidth="1"/>
    <col min="15900" max="15902" width="5.7109375" style="11" customWidth="1"/>
    <col min="15903" max="16131" width="9.140625" style="11"/>
    <col min="16132" max="16132" width="24.7109375" style="11" customWidth="1"/>
    <col min="16133" max="16133" width="24.5703125" style="11" customWidth="1"/>
    <col min="16134" max="16134" width="8.85546875" style="11" customWidth="1"/>
    <col min="16135" max="16135" width="8.28515625" style="11" customWidth="1"/>
    <col min="16136" max="16136" width="8.42578125" style="11" customWidth="1"/>
    <col min="16137" max="16137" width="8" style="11" customWidth="1"/>
    <col min="16138" max="16138" width="7.85546875" style="11" customWidth="1"/>
    <col min="16139" max="16140" width="7.5703125" style="11" customWidth="1"/>
    <col min="16141" max="16141" width="6.7109375" style="11" customWidth="1"/>
    <col min="16142" max="16142" width="5.85546875" style="11" customWidth="1"/>
    <col min="16143" max="16143" width="5.5703125" style="11" customWidth="1"/>
    <col min="16144" max="16147" width="6.7109375" style="11" customWidth="1"/>
    <col min="16148" max="16148" width="6.28515625" style="11" customWidth="1"/>
    <col min="16149" max="16149" width="6.5703125" style="11" customWidth="1"/>
    <col min="16150" max="16150" width="6.42578125" style="11" customWidth="1"/>
    <col min="16151" max="16151" width="5.85546875" style="11" customWidth="1"/>
    <col min="16152" max="16155" width="6.7109375" style="11" customWidth="1"/>
    <col min="16156" max="16158" width="5.7109375" style="11" customWidth="1"/>
    <col min="16159" max="16384" width="9.140625" style="11"/>
  </cols>
  <sheetData>
    <row r="1" spans="1:30" ht="23.25" x14ac:dyDescent="0.25">
      <c r="A1" s="1498" t="s">
        <v>591</v>
      </c>
      <c r="B1" s="1498"/>
      <c r="C1" s="1498"/>
      <c r="D1" s="1498"/>
      <c r="E1" s="1498"/>
      <c r="F1" s="1498"/>
      <c r="G1" s="1498"/>
      <c r="H1" s="1498"/>
      <c r="I1" s="1498"/>
      <c r="J1" s="1498"/>
      <c r="K1" s="1498"/>
      <c r="L1" s="1498"/>
      <c r="M1" s="1498"/>
      <c r="N1" s="1498"/>
      <c r="O1" s="1498"/>
      <c r="P1" s="1498"/>
      <c r="Q1" s="1498"/>
      <c r="R1" s="1498"/>
      <c r="S1" s="1498"/>
      <c r="T1" s="1498"/>
      <c r="U1" s="1498"/>
      <c r="V1" s="1498"/>
      <c r="W1" s="1498"/>
      <c r="X1" s="1498"/>
      <c r="Y1" s="1498"/>
      <c r="Z1" s="1498"/>
      <c r="AA1" s="1498"/>
      <c r="AB1" s="1498"/>
      <c r="AC1" s="1498"/>
      <c r="AD1" s="1498"/>
    </row>
    <row r="2" spans="1:30" ht="23.25" customHeight="1" thickBot="1" x14ac:dyDescent="0.3">
      <c r="A2" s="1499" t="s">
        <v>536</v>
      </c>
      <c r="B2" s="1499"/>
      <c r="C2" s="1499"/>
      <c r="D2" s="1499"/>
      <c r="E2" s="1499"/>
      <c r="F2" s="1499"/>
      <c r="G2" s="1499"/>
      <c r="H2" s="1499"/>
      <c r="I2" s="1499"/>
      <c r="J2" s="1499"/>
      <c r="K2" s="1499"/>
      <c r="L2" s="1499"/>
      <c r="M2" s="1499"/>
      <c r="N2" s="1499"/>
      <c r="O2" s="1499"/>
      <c r="P2" s="1499"/>
      <c r="Q2" s="1499"/>
      <c r="R2" s="1499"/>
      <c r="S2" s="1499"/>
      <c r="T2" s="1499"/>
      <c r="U2" s="1499"/>
      <c r="V2" s="1499"/>
      <c r="W2" s="1499"/>
      <c r="X2" s="1499"/>
      <c r="Y2" s="1499"/>
      <c r="Z2" s="1499"/>
      <c r="AA2" s="1499"/>
      <c r="AB2" s="1499"/>
      <c r="AC2" s="1499"/>
      <c r="AD2" s="1499"/>
    </row>
    <row r="3" spans="1:30" ht="32.25" customHeight="1" thickBot="1" x14ac:dyDescent="0.3">
      <c r="A3" s="1500" t="s">
        <v>592</v>
      </c>
      <c r="B3" s="1501"/>
      <c r="C3" s="1504" t="s">
        <v>593</v>
      </c>
      <c r="D3" s="1506" t="s">
        <v>427</v>
      </c>
      <c r="E3" s="1507"/>
      <c r="F3" s="1507"/>
      <c r="G3" s="1508" t="s">
        <v>484</v>
      </c>
      <c r="H3" s="1509"/>
      <c r="I3" s="1510"/>
      <c r="J3" s="1511" t="s">
        <v>485</v>
      </c>
      <c r="K3" s="1512"/>
      <c r="L3" s="1513"/>
      <c r="M3" s="1511" t="s">
        <v>486</v>
      </c>
      <c r="N3" s="1512"/>
      <c r="O3" s="1513"/>
      <c r="P3" s="1511" t="s">
        <v>487</v>
      </c>
      <c r="Q3" s="1512"/>
      <c r="R3" s="1513"/>
      <c r="S3" s="1511" t="s">
        <v>488</v>
      </c>
      <c r="T3" s="1512"/>
      <c r="U3" s="1513"/>
      <c r="V3" s="1511" t="s">
        <v>489</v>
      </c>
      <c r="W3" s="1512"/>
      <c r="X3" s="1513"/>
      <c r="Y3" s="1511" t="s">
        <v>490</v>
      </c>
      <c r="Z3" s="1512"/>
      <c r="AA3" s="1513"/>
      <c r="AB3" s="1511" t="s">
        <v>524</v>
      </c>
      <c r="AC3" s="1512"/>
      <c r="AD3" s="1513"/>
    </row>
    <row r="4" spans="1:30" ht="36.75" customHeight="1" thickBot="1" x14ac:dyDescent="0.3">
      <c r="A4" s="1502"/>
      <c r="B4" s="1503"/>
      <c r="C4" s="1505"/>
      <c r="D4" s="92" t="s">
        <v>425</v>
      </c>
      <c r="E4" s="93" t="s">
        <v>426</v>
      </c>
      <c r="F4" s="94" t="s">
        <v>428</v>
      </c>
      <c r="G4" s="861" t="s">
        <v>425</v>
      </c>
      <c r="H4" s="862" t="s">
        <v>426</v>
      </c>
      <c r="I4" s="863" t="s">
        <v>428</v>
      </c>
      <c r="J4" s="92" t="s">
        <v>425</v>
      </c>
      <c r="K4" s="93" t="s">
        <v>426</v>
      </c>
      <c r="L4" s="95" t="s">
        <v>428</v>
      </c>
      <c r="M4" s="92" t="s">
        <v>594</v>
      </c>
      <c r="N4" s="93" t="s">
        <v>426</v>
      </c>
      <c r="O4" s="95" t="s">
        <v>428</v>
      </c>
      <c r="P4" s="92" t="s">
        <v>425</v>
      </c>
      <c r="Q4" s="93" t="s">
        <v>426</v>
      </c>
      <c r="R4" s="95" t="s">
        <v>428</v>
      </c>
      <c r="S4" s="92" t="s">
        <v>425</v>
      </c>
      <c r="T4" s="93" t="s">
        <v>426</v>
      </c>
      <c r="U4" s="95" t="s">
        <v>428</v>
      </c>
      <c r="V4" s="92" t="s">
        <v>425</v>
      </c>
      <c r="W4" s="93" t="s">
        <v>426</v>
      </c>
      <c r="X4" s="95" t="s">
        <v>428</v>
      </c>
      <c r="Y4" s="92" t="s">
        <v>425</v>
      </c>
      <c r="Z4" s="93" t="s">
        <v>426</v>
      </c>
      <c r="AA4" s="95" t="s">
        <v>428</v>
      </c>
      <c r="AB4" s="92" t="s">
        <v>425</v>
      </c>
      <c r="AC4" s="93" t="s">
        <v>426</v>
      </c>
      <c r="AD4" s="95" t="s">
        <v>428</v>
      </c>
    </row>
    <row r="5" spans="1:30" ht="31.5" customHeight="1" thickBot="1" x14ac:dyDescent="0.3">
      <c r="A5" s="1514" t="s">
        <v>1000</v>
      </c>
      <c r="B5" s="792" t="s">
        <v>595</v>
      </c>
      <c r="C5" s="656">
        <f>SUM(OK_ÖN!D45)</f>
        <v>28</v>
      </c>
      <c r="D5" s="657">
        <f>SUM(G5,J5,M5,P5,S5,V5,Y5,AB5)</f>
        <v>1553</v>
      </c>
      <c r="E5" s="657">
        <f t="shared" ref="E5:F5" si="0">SUM(H5,K5,N5,Q5,T5,W5,Z5,AC5)</f>
        <v>1423</v>
      </c>
      <c r="F5" s="761">
        <f t="shared" si="0"/>
        <v>2976</v>
      </c>
      <c r="G5" s="658">
        <f>SUM(OK_ÖN!P25)</f>
        <v>1316</v>
      </c>
      <c r="H5" s="661">
        <f>SUM(OK_ÖN!Q25)</f>
        <v>1203</v>
      </c>
      <c r="I5" s="773">
        <f>SUM(OK_ÖN!R25)</f>
        <v>2519</v>
      </c>
      <c r="J5" s="658">
        <f>SUM(OK_ÖN!P27)</f>
        <v>37</v>
      </c>
      <c r="K5" s="661">
        <f>SUM(OK_ÖN!Q27)</f>
        <v>26</v>
      </c>
      <c r="L5" s="778">
        <f>SUM(OK_ÖN!R27)</f>
        <v>63</v>
      </c>
      <c r="M5" s="658">
        <f>SUM(OK_ÖN!P29)</f>
        <v>45</v>
      </c>
      <c r="N5" s="661">
        <f>SUM(OK_ÖN!Q29)</f>
        <v>61</v>
      </c>
      <c r="O5" s="778">
        <f>SUM(OK_ÖN!R29)</f>
        <v>106</v>
      </c>
      <c r="P5" s="658">
        <f>SUM(OK_ÖN!P31)</f>
        <v>21</v>
      </c>
      <c r="Q5" s="661">
        <f>SUM(OK_ÖN!Q31)</f>
        <v>25</v>
      </c>
      <c r="R5" s="778">
        <f>SUM(OK_ÖN!R31)</f>
        <v>46</v>
      </c>
      <c r="S5" s="658">
        <f>SUM(OK_ÖN!P33)</f>
        <v>15</v>
      </c>
      <c r="T5" s="661">
        <f>SUM(OK_ÖN!Q33)</f>
        <v>12</v>
      </c>
      <c r="U5" s="778">
        <f>SUM(OK_ÖN!R33)</f>
        <v>27</v>
      </c>
      <c r="V5" s="658">
        <f>SUM(OK_ÖN!P38)</f>
        <v>77</v>
      </c>
      <c r="W5" s="661">
        <f>SUM(OK_ÖN!Q38)</f>
        <v>54</v>
      </c>
      <c r="X5" s="778">
        <f>SUM(OK_ÖN!R38)</f>
        <v>131</v>
      </c>
      <c r="Y5" s="658">
        <f>SUM(OK_ÖN!P40)</f>
        <v>16</v>
      </c>
      <c r="Z5" s="661">
        <f>SUM(OK_ÖN!Q40)</f>
        <v>15</v>
      </c>
      <c r="AA5" s="778">
        <f>SUM(OK_ÖN!R40)</f>
        <v>31</v>
      </c>
      <c r="AB5" s="658">
        <f>SUM(OK_ÖN!P42)</f>
        <v>26</v>
      </c>
      <c r="AC5" s="661">
        <f>SUM(OK_ÖN!Q42)</f>
        <v>27</v>
      </c>
      <c r="AD5" s="778">
        <f>SUM(OK_ÖN!R42)</f>
        <v>53</v>
      </c>
    </row>
    <row r="6" spans="1:30" ht="31.5" customHeight="1" thickBot="1" x14ac:dyDescent="0.3">
      <c r="A6" s="1515"/>
      <c r="B6" s="793" t="s">
        <v>596</v>
      </c>
      <c r="C6" s="659">
        <f>SUM(OK_ÖN!D150)</f>
        <v>101</v>
      </c>
      <c r="D6" s="657">
        <f t="shared" ref="D6:D31" si="1">SUM(G6,J6,M6,P6,S6,V6,Y6,AB6)</f>
        <v>2406</v>
      </c>
      <c r="E6" s="657">
        <f t="shared" ref="E6:E31" si="2">SUM(H6,K6,N6,Q6,T6,W6,Z6,AC6)</f>
        <v>2237</v>
      </c>
      <c r="F6" s="761">
        <f t="shared" ref="F6:F31" si="3">SUM(I6,L6,O6,R6,U6,X6,AA6,AD6)</f>
        <v>4643</v>
      </c>
      <c r="G6" s="672">
        <f>SUM(OK_ÖN!P150)</f>
        <v>1765</v>
      </c>
      <c r="H6" s="664">
        <f>SUM(OK_ÖN!Q150)</f>
        <v>1643</v>
      </c>
      <c r="I6" s="774">
        <f>SUM(OK_ÖN!R150)</f>
        <v>3408</v>
      </c>
      <c r="J6" s="672">
        <f>SUM(OK_ÖN!P151)</f>
        <v>6</v>
      </c>
      <c r="K6" s="664">
        <f>SUM(OK_ÖN!Q151)</f>
        <v>7</v>
      </c>
      <c r="L6" s="779">
        <f>SUM(OK_ÖN!R151)</f>
        <v>13</v>
      </c>
      <c r="M6" s="672">
        <f>SUM(OK_ÖN!P176)</f>
        <v>178</v>
      </c>
      <c r="N6" s="664">
        <f>SUM(OK_ÖN!Q176)</f>
        <v>185</v>
      </c>
      <c r="O6" s="779">
        <f>SUM(OK_ÖN!R176)</f>
        <v>363</v>
      </c>
      <c r="P6" s="672">
        <f>SUM(OK_ÖN!P197)</f>
        <v>137</v>
      </c>
      <c r="Q6" s="664">
        <f>SUM(OK_ÖN!Q197)</f>
        <v>124</v>
      </c>
      <c r="R6" s="779">
        <f>SUM(OK_ÖN!R197)</f>
        <v>261</v>
      </c>
      <c r="S6" s="672">
        <f>SUM(OK_ÖN!P211)</f>
        <v>85</v>
      </c>
      <c r="T6" s="664">
        <f>SUM(OK_ÖN!Q211)</f>
        <v>82</v>
      </c>
      <c r="U6" s="779">
        <f>SUM(OK_ÖN!R211)</f>
        <v>167</v>
      </c>
      <c r="V6" s="672">
        <f>SUM(OK_ÖN!P231)</f>
        <v>181</v>
      </c>
      <c r="W6" s="664">
        <f>SUM(OK_ÖN!Q231)</f>
        <v>149</v>
      </c>
      <c r="X6" s="779">
        <f>SUM(OK_ÖN!R231)</f>
        <v>330</v>
      </c>
      <c r="Y6" s="672"/>
      <c r="Z6" s="664"/>
      <c r="AA6" s="779"/>
      <c r="AB6" s="672">
        <f>SUM(OK_ÖN!P239)</f>
        <v>54</v>
      </c>
      <c r="AC6" s="664">
        <f>SUM(OK_ÖN!Q239)</f>
        <v>47</v>
      </c>
      <c r="AD6" s="779">
        <f>SUM(OK_ÖN!R239)</f>
        <v>101</v>
      </c>
    </row>
    <row r="7" spans="1:30" ht="31.5" customHeight="1" thickBot="1" x14ac:dyDescent="0.3">
      <c r="A7" s="1515"/>
      <c r="B7" s="793" t="s">
        <v>808</v>
      </c>
      <c r="C7" s="659">
        <f>SUM(C5:C6)</f>
        <v>129</v>
      </c>
      <c r="D7" s="657">
        <f t="shared" si="1"/>
        <v>3959</v>
      </c>
      <c r="E7" s="657">
        <f t="shared" si="2"/>
        <v>3660</v>
      </c>
      <c r="F7" s="761">
        <f t="shared" si="3"/>
        <v>7619</v>
      </c>
      <c r="G7" s="672">
        <f>SUM(G5:G6)</f>
        <v>3081</v>
      </c>
      <c r="H7" s="664">
        <f t="shared" ref="H7:AD7" si="4">SUM(H5:H6)</f>
        <v>2846</v>
      </c>
      <c r="I7" s="774">
        <f t="shared" si="4"/>
        <v>5927</v>
      </c>
      <c r="J7" s="672">
        <f t="shared" si="4"/>
        <v>43</v>
      </c>
      <c r="K7" s="664">
        <f t="shared" si="4"/>
        <v>33</v>
      </c>
      <c r="L7" s="779">
        <f t="shared" si="4"/>
        <v>76</v>
      </c>
      <c r="M7" s="672">
        <f t="shared" si="4"/>
        <v>223</v>
      </c>
      <c r="N7" s="664">
        <f t="shared" si="4"/>
        <v>246</v>
      </c>
      <c r="O7" s="779">
        <f t="shared" si="4"/>
        <v>469</v>
      </c>
      <c r="P7" s="672">
        <f t="shared" si="4"/>
        <v>158</v>
      </c>
      <c r="Q7" s="664">
        <f t="shared" si="4"/>
        <v>149</v>
      </c>
      <c r="R7" s="779">
        <f t="shared" si="4"/>
        <v>307</v>
      </c>
      <c r="S7" s="672">
        <f t="shared" si="4"/>
        <v>100</v>
      </c>
      <c r="T7" s="664">
        <f t="shared" si="4"/>
        <v>94</v>
      </c>
      <c r="U7" s="779">
        <f t="shared" si="4"/>
        <v>194</v>
      </c>
      <c r="V7" s="672">
        <f t="shared" si="4"/>
        <v>258</v>
      </c>
      <c r="W7" s="664">
        <f t="shared" si="4"/>
        <v>203</v>
      </c>
      <c r="X7" s="779">
        <f t="shared" si="4"/>
        <v>461</v>
      </c>
      <c r="Y7" s="672">
        <f t="shared" si="4"/>
        <v>16</v>
      </c>
      <c r="Z7" s="664">
        <f t="shared" si="4"/>
        <v>15</v>
      </c>
      <c r="AA7" s="779">
        <f t="shared" si="4"/>
        <v>31</v>
      </c>
      <c r="AB7" s="672">
        <f t="shared" si="4"/>
        <v>80</v>
      </c>
      <c r="AC7" s="664">
        <f t="shared" si="4"/>
        <v>74</v>
      </c>
      <c r="AD7" s="779">
        <f t="shared" si="4"/>
        <v>154</v>
      </c>
    </row>
    <row r="8" spans="1:30" ht="31.5" customHeight="1" thickBot="1" x14ac:dyDescent="0.3">
      <c r="A8" s="1515"/>
      <c r="B8" s="794" t="s">
        <v>597</v>
      </c>
      <c r="C8" s="659">
        <f>SUM(İLK.!D238)</f>
        <v>211</v>
      </c>
      <c r="D8" s="657">
        <f t="shared" si="1"/>
        <v>13627</v>
      </c>
      <c r="E8" s="657">
        <f t="shared" si="2"/>
        <v>12893</v>
      </c>
      <c r="F8" s="761">
        <f t="shared" si="3"/>
        <v>26520</v>
      </c>
      <c r="G8" s="672">
        <f>SUM(İLK.!H119)</f>
        <v>10221</v>
      </c>
      <c r="H8" s="664">
        <f>SUM(İLK.!I119)</f>
        <v>9627</v>
      </c>
      <c r="I8" s="774">
        <f>SUM(İLK.!J119)</f>
        <v>19848</v>
      </c>
      <c r="J8" s="672">
        <f>SUM(İLK.!H125)</f>
        <v>173</v>
      </c>
      <c r="K8" s="664">
        <f>SUM(İLK.!I125)</f>
        <v>173</v>
      </c>
      <c r="L8" s="779">
        <f>SUM(İLK.!J125)</f>
        <v>346</v>
      </c>
      <c r="M8" s="672">
        <f>SUM(İLK.!H163)</f>
        <v>1011</v>
      </c>
      <c r="N8" s="664">
        <f>SUM(İLK.!I163)</f>
        <v>974</v>
      </c>
      <c r="O8" s="779">
        <f>SUM(İLK.!J163)</f>
        <v>1985</v>
      </c>
      <c r="P8" s="672">
        <f>SUM(İLK.!H183)</f>
        <v>597</v>
      </c>
      <c r="Q8" s="664">
        <f>SUM(İLK.!I183)</f>
        <v>595</v>
      </c>
      <c r="R8" s="779">
        <f>SUM(İLK.!J183)</f>
        <v>1192</v>
      </c>
      <c r="S8" s="672">
        <f>SUM(İLK.!H198)</f>
        <v>326</v>
      </c>
      <c r="T8" s="664">
        <f>SUM(İLK.!I198)</f>
        <v>330</v>
      </c>
      <c r="U8" s="779">
        <f>SUM(İLK.!J198)</f>
        <v>656</v>
      </c>
      <c r="V8" s="672">
        <f>SUM(İLK.!H224)</f>
        <v>799</v>
      </c>
      <c r="W8" s="664">
        <f>SUM(İLK.!I224)</f>
        <v>750</v>
      </c>
      <c r="X8" s="779">
        <f>SUM(İLK.!J224)</f>
        <v>1549</v>
      </c>
      <c r="Y8" s="672">
        <f>SUM(İLK.!H225)</f>
        <v>56</v>
      </c>
      <c r="Z8" s="664">
        <f>SUM(İLK.!I225)</f>
        <v>69</v>
      </c>
      <c r="AA8" s="779">
        <f>SUM(İLK.!J225)</f>
        <v>125</v>
      </c>
      <c r="AB8" s="672">
        <f>SUM(İLK.!H235)</f>
        <v>444</v>
      </c>
      <c r="AC8" s="664">
        <f>SUM(İLK.!I235)</f>
        <v>375</v>
      </c>
      <c r="AD8" s="779">
        <f>SUM(İLK.!J235)</f>
        <v>819</v>
      </c>
    </row>
    <row r="9" spans="1:30" ht="31.5" customHeight="1" thickBot="1" x14ac:dyDescent="0.3">
      <c r="A9" s="1515"/>
      <c r="B9" s="795" t="s">
        <v>598</v>
      </c>
      <c r="C9" s="788">
        <f>SUM(ORTOK.!D165)</f>
        <v>138</v>
      </c>
      <c r="D9" s="688">
        <f t="shared" si="1"/>
        <v>14670</v>
      </c>
      <c r="E9" s="688">
        <f t="shared" si="2"/>
        <v>13837</v>
      </c>
      <c r="F9" s="763">
        <f t="shared" si="3"/>
        <v>28507</v>
      </c>
      <c r="G9" s="689">
        <f>SUM(ORTOK.!G85)</f>
        <v>10513</v>
      </c>
      <c r="H9" s="667">
        <f>SUM(ORTOK.!H85)</f>
        <v>9913</v>
      </c>
      <c r="I9" s="789">
        <f>SUM(ORTOK.!I85)</f>
        <v>20426</v>
      </c>
      <c r="J9" s="689">
        <f>SUM(ORTOK.!G92)</f>
        <v>226</v>
      </c>
      <c r="K9" s="667">
        <f>SUM(ORTOK.!H92)</f>
        <v>209</v>
      </c>
      <c r="L9" s="790">
        <f>SUM(ORTOK.!I92)</f>
        <v>435</v>
      </c>
      <c r="M9" s="689">
        <f>SUM(ORTOK.!G112)</f>
        <v>1234</v>
      </c>
      <c r="N9" s="667">
        <f>SUM(ORTOK.!H112)</f>
        <v>1187</v>
      </c>
      <c r="O9" s="790">
        <f>SUM(ORTOK.!I112)</f>
        <v>2421</v>
      </c>
      <c r="P9" s="689">
        <f>SUM(ORTOK.!G125)</f>
        <v>679</v>
      </c>
      <c r="Q9" s="667">
        <f>SUM(ORTOK.!H125)</f>
        <v>699</v>
      </c>
      <c r="R9" s="790">
        <f>SUM(ORTOK.!I125)</f>
        <v>1378</v>
      </c>
      <c r="S9" s="689">
        <f>SUM(ORTOK.!G134)</f>
        <v>324</v>
      </c>
      <c r="T9" s="667">
        <f>SUM(ORTOK.!H134)</f>
        <v>343</v>
      </c>
      <c r="U9" s="790">
        <f>SUM(ORTOK.!I134)</f>
        <v>667</v>
      </c>
      <c r="V9" s="689">
        <f>SUM(ORTOK.!G151)</f>
        <v>1090</v>
      </c>
      <c r="W9" s="667">
        <f>SUM(ORTOK.!H151)</f>
        <v>945</v>
      </c>
      <c r="X9" s="790">
        <f>SUM(ORTOK.!I151)</f>
        <v>2035</v>
      </c>
      <c r="Y9" s="689">
        <f>SUM(ORTOK.!G154)</f>
        <v>92</v>
      </c>
      <c r="Z9" s="667">
        <f>SUM(ORTOK.!H154)</f>
        <v>76</v>
      </c>
      <c r="AA9" s="790">
        <f>SUM(ORTOK.!I154)</f>
        <v>168</v>
      </c>
      <c r="AB9" s="689">
        <f>SUM(ORTOK.!G162)</f>
        <v>512</v>
      </c>
      <c r="AC9" s="667">
        <f>SUM(ORTOK.!H162)</f>
        <v>465</v>
      </c>
      <c r="AD9" s="790">
        <f>SUM(ORTOK.!I162)</f>
        <v>977</v>
      </c>
    </row>
    <row r="10" spans="1:30" ht="31.5" customHeight="1" thickBot="1" x14ac:dyDescent="0.3">
      <c r="A10" s="1516"/>
      <c r="B10" s="791" t="s">
        <v>427</v>
      </c>
      <c r="C10" s="782">
        <f>SUM(C8:C9,C5)</f>
        <v>377</v>
      </c>
      <c r="D10" s="684">
        <f t="shared" si="1"/>
        <v>32256</v>
      </c>
      <c r="E10" s="684">
        <f t="shared" si="2"/>
        <v>30390</v>
      </c>
      <c r="F10" s="783">
        <f t="shared" si="3"/>
        <v>62646</v>
      </c>
      <c r="G10" s="784">
        <f>SUM(G8:G9,G7)</f>
        <v>23815</v>
      </c>
      <c r="H10" s="785">
        <f t="shared" ref="H10:AD10" si="5">SUM(H8:H9,H7)</f>
        <v>22386</v>
      </c>
      <c r="I10" s="786">
        <f t="shared" si="5"/>
        <v>46201</v>
      </c>
      <c r="J10" s="784">
        <f t="shared" si="5"/>
        <v>442</v>
      </c>
      <c r="K10" s="785">
        <f t="shared" si="5"/>
        <v>415</v>
      </c>
      <c r="L10" s="787">
        <f t="shared" si="5"/>
        <v>857</v>
      </c>
      <c r="M10" s="784">
        <f t="shared" si="5"/>
        <v>2468</v>
      </c>
      <c r="N10" s="785">
        <f t="shared" si="5"/>
        <v>2407</v>
      </c>
      <c r="O10" s="787">
        <f t="shared" si="5"/>
        <v>4875</v>
      </c>
      <c r="P10" s="784">
        <f t="shared" si="5"/>
        <v>1434</v>
      </c>
      <c r="Q10" s="785">
        <f t="shared" si="5"/>
        <v>1443</v>
      </c>
      <c r="R10" s="787">
        <f t="shared" si="5"/>
        <v>2877</v>
      </c>
      <c r="S10" s="784">
        <f t="shared" si="5"/>
        <v>750</v>
      </c>
      <c r="T10" s="785">
        <f t="shared" si="5"/>
        <v>767</v>
      </c>
      <c r="U10" s="787">
        <f t="shared" si="5"/>
        <v>1517</v>
      </c>
      <c r="V10" s="784">
        <f t="shared" si="5"/>
        <v>2147</v>
      </c>
      <c r="W10" s="785">
        <f t="shared" si="5"/>
        <v>1898</v>
      </c>
      <c r="X10" s="787">
        <f t="shared" si="5"/>
        <v>4045</v>
      </c>
      <c r="Y10" s="784">
        <f t="shared" si="5"/>
        <v>164</v>
      </c>
      <c r="Z10" s="785">
        <f t="shared" si="5"/>
        <v>160</v>
      </c>
      <c r="AA10" s="787">
        <f t="shared" si="5"/>
        <v>324</v>
      </c>
      <c r="AB10" s="784">
        <f t="shared" si="5"/>
        <v>1036</v>
      </c>
      <c r="AC10" s="785">
        <f t="shared" si="5"/>
        <v>914</v>
      </c>
      <c r="AD10" s="787">
        <f t="shared" si="5"/>
        <v>1950</v>
      </c>
    </row>
    <row r="11" spans="1:30" ht="29.1" customHeight="1" thickBot="1" x14ac:dyDescent="0.3">
      <c r="A11" s="1514" t="s">
        <v>1001</v>
      </c>
      <c r="B11" s="796" t="s">
        <v>599</v>
      </c>
      <c r="C11" s="660">
        <v>4</v>
      </c>
      <c r="D11" s="657">
        <f t="shared" si="1"/>
        <v>500</v>
      </c>
      <c r="E11" s="657">
        <f t="shared" si="2"/>
        <v>643</v>
      </c>
      <c r="F11" s="761">
        <f t="shared" si="3"/>
        <v>1143</v>
      </c>
      <c r="G11" s="766">
        <f>SUM(LİSE.!G42,LİSE.!G3:G4)</f>
        <v>356</v>
      </c>
      <c r="H11" s="663">
        <f>SUM(LİSE.!H42,LİSE.!H3:H4)</f>
        <v>444</v>
      </c>
      <c r="I11" s="775">
        <f>SUM(LİSE.!I42,LİSE.!I3:I4)</f>
        <v>800</v>
      </c>
      <c r="J11" s="672"/>
      <c r="K11" s="664"/>
      <c r="L11" s="779"/>
      <c r="M11" s="672"/>
      <c r="N11" s="664"/>
      <c r="O11" s="779"/>
      <c r="P11" s="672"/>
      <c r="Q11" s="664"/>
      <c r="R11" s="779"/>
      <c r="S11" s="672"/>
      <c r="T11" s="664"/>
      <c r="U11" s="779"/>
      <c r="V11" s="672">
        <f>SUM(LİSE.!G74)</f>
        <v>144</v>
      </c>
      <c r="W11" s="664">
        <f>SUM(LİSE.!H74)</f>
        <v>199</v>
      </c>
      <c r="X11" s="779">
        <f>SUM(LİSE.!I74)</f>
        <v>343</v>
      </c>
      <c r="Y11" s="672"/>
      <c r="Z11" s="664"/>
      <c r="AA11" s="779"/>
      <c r="AB11" s="672"/>
      <c r="AC11" s="664"/>
      <c r="AD11" s="779"/>
    </row>
    <row r="12" spans="1:30" ht="29.1" customHeight="1" thickBot="1" x14ac:dyDescent="0.3">
      <c r="A12" s="1515"/>
      <c r="B12" s="797" t="s">
        <v>507</v>
      </c>
      <c r="C12" s="662">
        <f>SUM(LİSE.!D8:D21,LİSE.!D43:D45,LİSE.!D59,LİSE.!D60,LİSE.!D64,LİSE.!D75:D76,LİSE.!D84)</f>
        <v>23</v>
      </c>
      <c r="D12" s="657">
        <f t="shared" si="1"/>
        <v>2831</v>
      </c>
      <c r="E12" s="657">
        <f t="shared" si="2"/>
        <v>3863</v>
      </c>
      <c r="F12" s="761">
        <f t="shared" si="3"/>
        <v>6694</v>
      </c>
      <c r="G12" s="766">
        <f>SUM(LİSE.!G8:G21,LİSE.!G43:G45)</f>
        <v>2315</v>
      </c>
      <c r="H12" s="663">
        <f>SUM(LİSE.!H8:H21,LİSE.!H43:H45)</f>
        <v>3225</v>
      </c>
      <c r="I12" s="775">
        <f>SUM(LİSE.!I8:I21,LİSE.!I43:I45)</f>
        <v>5540</v>
      </c>
      <c r="J12" s="672"/>
      <c r="K12" s="664"/>
      <c r="L12" s="779"/>
      <c r="M12" s="672">
        <f>SUM(LİSE.!G59:G60)</f>
        <v>155</v>
      </c>
      <c r="N12" s="664">
        <f>SUM(LİSE.!H59:H60)</f>
        <v>214</v>
      </c>
      <c r="O12" s="779">
        <f>SUM(LİSE.!I59:I60)</f>
        <v>369</v>
      </c>
      <c r="P12" s="672">
        <f>SUM(LİSE.!G64)</f>
        <v>55</v>
      </c>
      <c r="Q12" s="664">
        <f>SUM(LİSE.!H64)</f>
        <v>53</v>
      </c>
      <c r="R12" s="779">
        <f>SUM(LİSE.!I64)</f>
        <v>108</v>
      </c>
      <c r="S12" s="672"/>
      <c r="T12" s="664"/>
      <c r="U12" s="779"/>
      <c r="V12" s="672">
        <f>SUM(LİSE.!G75:G76)</f>
        <v>210</v>
      </c>
      <c r="W12" s="664">
        <f>SUM(LİSE.!H75:H76)</f>
        <v>266</v>
      </c>
      <c r="X12" s="779">
        <f>SUM(LİSE.!I75:I76)</f>
        <v>476</v>
      </c>
      <c r="Y12" s="672"/>
      <c r="Z12" s="664"/>
      <c r="AA12" s="779"/>
      <c r="AB12" s="672">
        <f>SUM(LİSE.!G84)</f>
        <v>96</v>
      </c>
      <c r="AC12" s="664">
        <f>SUM(LİSE.!H84)</f>
        <v>105</v>
      </c>
      <c r="AD12" s="779">
        <f>SUM(LİSE.!I84)</f>
        <v>201</v>
      </c>
    </row>
    <row r="13" spans="1:30" ht="29.1" customHeight="1" thickBot="1" x14ac:dyDescent="0.3">
      <c r="A13" s="1515"/>
      <c r="B13" s="797" t="s">
        <v>600</v>
      </c>
      <c r="C13" s="662">
        <v>1</v>
      </c>
      <c r="D13" s="657">
        <f t="shared" si="1"/>
        <v>178</v>
      </c>
      <c r="E13" s="657">
        <f t="shared" si="2"/>
        <v>380</v>
      </c>
      <c r="F13" s="761">
        <f t="shared" si="3"/>
        <v>558</v>
      </c>
      <c r="G13" s="766">
        <f>SUM(LİSE.!G5)</f>
        <v>178</v>
      </c>
      <c r="H13" s="663">
        <f>SUM(LİSE.!H5)</f>
        <v>380</v>
      </c>
      <c r="I13" s="775">
        <f>SUM(LİSE.!I5)</f>
        <v>558</v>
      </c>
      <c r="J13" s="672"/>
      <c r="K13" s="664"/>
      <c r="L13" s="779"/>
      <c r="M13" s="672"/>
      <c r="N13" s="664"/>
      <c r="O13" s="779"/>
      <c r="P13" s="672"/>
      <c r="Q13" s="664"/>
      <c r="R13" s="779"/>
      <c r="S13" s="672"/>
      <c r="T13" s="664"/>
      <c r="U13" s="779"/>
      <c r="V13" s="672"/>
      <c r="W13" s="664"/>
      <c r="X13" s="779"/>
      <c r="Y13" s="672"/>
      <c r="Z13" s="664"/>
      <c r="AA13" s="779"/>
      <c r="AB13" s="672"/>
      <c r="AC13" s="664"/>
      <c r="AD13" s="779"/>
    </row>
    <row r="14" spans="1:30" ht="29.1" customHeight="1" thickBot="1" x14ac:dyDescent="0.3">
      <c r="A14" s="1515"/>
      <c r="B14" s="797" t="s">
        <v>601</v>
      </c>
      <c r="C14" s="662">
        <v>1</v>
      </c>
      <c r="D14" s="657">
        <f t="shared" si="1"/>
        <v>65</v>
      </c>
      <c r="E14" s="657">
        <f t="shared" si="2"/>
        <v>83</v>
      </c>
      <c r="F14" s="761">
        <f t="shared" si="3"/>
        <v>148</v>
      </c>
      <c r="G14" s="766">
        <f>SUM(LİSE.!G6)</f>
        <v>65</v>
      </c>
      <c r="H14" s="663">
        <f>SUM(LİSE.!H6)</f>
        <v>83</v>
      </c>
      <c r="I14" s="775">
        <f>SUM(LİSE.!I6)</f>
        <v>148</v>
      </c>
      <c r="J14" s="672"/>
      <c r="K14" s="664"/>
      <c r="L14" s="779"/>
      <c r="M14" s="672"/>
      <c r="N14" s="664"/>
      <c r="O14" s="779"/>
      <c r="P14" s="672"/>
      <c r="Q14" s="664"/>
      <c r="R14" s="779"/>
      <c r="S14" s="672"/>
      <c r="T14" s="664"/>
      <c r="U14" s="779"/>
      <c r="V14" s="672"/>
      <c r="W14" s="664"/>
      <c r="X14" s="779"/>
      <c r="Y14" s="672"/>
      <c r="Z14" s="664"/>
      <c r="AA14" s="779"/>
      <c r="AB14" s="672"/>
      <c r="AC14" s="664"/>
      <c r="AD14" s="779"/>
    </row>
    <row r="15" spans="1:30" ht="29.1" customHeight="1" thickBot="1" x14ac:dyDescent="0.3">
      <c r="A15" s="1515"/>
      <c r="B15" s="798" t="s">
        <v>602</v>
      </c>
      <c r="C15" s="665">
        <v>1</v>
      </c>
      <c r="D15" s="657">
        <f t="shared" si="1"/>
        <v>77</v>
      </c>
      <c r="E15" s="657">
        <f t="shared" si="2"/>
        <v>72</v>
      </c>
      <c r="F15" s="761">
        <f t="shared" si="3"/>
        <v>149</v>
      </c>
      <c r="G15" s="766">
        <f>SUM(LİSE.!G7)</f>
        <v>77</v>
      </c>
      <c r="H15" s="663">
        <f>SUM(LİSE.!H7)</f>
        <v>72</v>
      </c>
      <c r="I15" s="775">
        <f>SUM(LİSE.!I7)</f>
        <v>149</v>
      </c>
      <c r="J15" s="672"/>
      <c r="K15" s="664"/>
      <c r="L15" s="779"/>
      <c r="M15" s="672"/>
      <c r="N15" s="664"/>
      <c r="O15" s="779"/>
      <c r="P15" s="672"/>
      <c r="Q15" s="664"/>
      <c r="R15" s="779"/>
      <c r="S15" s="672"/>
      <c r="T15" s="664"/>
      <c r="U15" s="779"/>
      <c r="V15" s="672"/>
      <c r="W15" s="664"/>
      <c r="X15" s="779"/>
      <c r="Y15" s="672"/>
      <c r="Z15" s="664"/>
      <c r="AA15" s="779"/>
      <c r="AB15" s="672"/>
      <c r="AC15" s="664"/>
      <c r="AD15" s="779"/>
    </row>
    <row r="16" spans="1:30" ht="29.1" customHeight="1" thickBot="1" x14ac:dyDescent="0.3">
      <c r="A16" s="1515"/>
      <c r="B16" s="799" t="s">
        <v>513</v>
      </c>
      <c r="C16" s="666">
        <v>4</v>
      </c>
      <c r="D16" s="657">
        <f t="shared" si="1"/>
        <v>412</v>
      </c>
      <c r="E16" s="657">
        <f t="shared" si="2"/>
        <v>339</v>
      </c>
      <c r="F16" s="761">
        <f t="shared" si="3"/>
        <v>751</v>
      </c>
      <c r="G16" s="766">
        <f>SUM(LİSE.!G46:G48)</f>
        <v>369</v>
      </c>
      <c r="H16" s="663">
        <f>SUM(LİSE.!H46:H48)</f>
        <v>309</v>
      </c>
      <c r="I16" s="775">
        <f>SUM(LİSE.!I46:I48)</f>
        <v>678</v>
      </c>
      <c r="J16" s="672"/>
      <c r="K16" s="664"/>
      <c r="L16" s="779"/>
      <c r="M16" s="672"/>
      <c r="N16" s="664"/>
      <c r="O16" s="779"/>
      <c r="P16" s="672"/>
      <c r="Q16" s="664"/>
      <c r="R16" s="779"/>
      <c r="S16" s="672"/>
      <c r="T16" s="664"/>
      <c r="U16" s="779"/>
      <c r="V16" s="672">
        <f>SUM(LİSE.!G80)</f>
        <v>43</v>
      </c>
      <c r="W16" s="664">
        <f>SUM(LİSE.!H80)</f>
        <v>30</v>
      </c>
      <c r="X16" s="779">
        <f>SUM(LİSE.!I80)</f>
        <v>73</v>
      </c>
      <c r="Y16" s="672"/>
      <c r="Z16" s="664"/>
      <c r="AA16" s="779"/>
      <c r="AB16" s="672"/>
      <c r="AC16" s="664"/>
      <c r="AD16" s="779"/>
    </row>
    <row r="17" spans="1:30" ht="29.1" customHeight="1" thickBot="1" x14ac:dyDescent="0.3">
      <c r="A17" s="1516"/>
      <c r="B17" s="791" t="s">
        <v>427</v>
      </c>
      <c r="C17" s="682">
        <f>SUM(C11:C16)</f>
        <v>34</v>
      </c>
      <c r="D17" s="681">
        <f t="shared" si="1"/>
        <v>4063</v>
      </c>
      <c r="E17" s="681">
        <f t="shared" si="2"/>
        <v>5380</v>
      </c>
      <c r="F17" s="762">
        <f t="shared" si="3"/>
        <v>9443</v>
      </c>
      <c r="G17" s="767">
        <f>SUM(G11:G16)</f>
        <v>3360</v>
      </c>
      <c r="H17" s="764">
        <f t="shared" ref="H17:AD17" si="6">SUM(H11:H16)</f>
        <v>4513</v>
      </c>
      <c r="I17" s="776">
        <f t="shared" si="6"/>
        <v>7873</v>
      </c>
      <c r="J17" s="767"/>
      <c r="K17" s="764"/>
      <c r="L17" s="780"/>
      <c r="M17" s="767">
        <f t="shared" si="6"/>
        <v>155</v>
      </c>
      <c r="N17" s="764">
        <f t="shared" si="6"/>
        <v>214</v>
      </c>
      <c r="O17" s="780">
        <f t="shared" si="6"/>
        <v>369</v>
      </c>
      <c r="P17" s="767">
        <f t="shared" si="6"/>
        <v>55</v>
      </c>
      <c r="Q17" s="764">
        <f t="shared" si="6"/>
        <v>53</v>
      </c>
      <c r="R17" s="780">
        <f t="shared" si="6"/>
        <v>108</v>
      </c>
      <c r="S17" s="767"/>
      <c r="T17" s="764"/>
      <c r="U17" s="780"/>
      <c r="V17" s="767">
        <f t="shared" si="6"/>
        <v>397</v>
      </c>
      <c r="W17" s="764">
        <f t="shared" si="6"/>
        <v>495</v>
      </c>
      <c r="X17" s="780">
        <f t="shared" si="6"/>
        <v>892</v>
      </c>
      <c r="Y17" s="767"/>
      <c r="Z17" s="764"/>
      <c r="AA17" s="780"/>
      <c r="AB17" s="767">
        <f t="shared" si="6"/>
        <v>96</v>
      </c>
      <c r="AC17" s="764">
        <f t="shared" si="6"/>
        <v>105</v>
      </c>
      <c r="AD17" s="780">
        <f t="shared" si="6"/>
        <v>201</v>
      </c>
    </row>
    <row r="18" spans="1:30" ht="29.1" customHeight="1" thickBot="1" x14ac:dyDescent="0.3">
      <c r="A18" s="1519" t="s">
        <v>1002</v>
      </c>
      <c r="B18" s="668" t="s">
        <v>603</v>
      </c>
      <c r="C18" s="669">
        <v>16</v>
      </c>
      <c r="D18" s="657">
        <f t="shared" si="1"/>
        <v>5553</v>
      </c>
      <c r="E18" s="657">
        <f t="shared" si="2"/>
        <v>2514</v>
      </c>
      <c r="F18" s="761">
        <f t="shared" si="3"/>
        <v>8067</v>
      </c>
      <c r="G18" s="672">
        <f>SUM(LİSE.!G29:G30,LİSE.!G33:G39,LİSE.!G49:G51)</f>
        <v>5067</v>
      </c>
      <c r="H18" s="664">
        <f>SUM(LİSE.!H29:H30,LİSE.!H33:H39,LİSE.!H49:H51)</f>
        <v>2236</v>
      </c>
      <c r="I18" s="774">
        <f>SUM(LİSE.!I29:I30,LİSE.!I33:I39,LİSE.!I49:I51)</f>
        <v>7303</v>
      </c>
      <c r="J18" s="672"/>
      <c r="K18" s="664"/>
      <c r="L18" s="779"/>
      <c r="M18" s="672">
        <f>SUM(LİSE.!G62)</f>
        <v>76</v>
      </c>
      <c r="N18" s="664"/>
      <c r="O18" s="779">
        <f>SUM(LİSE.!I62)</f>
        <v>76</v>
      </c>
      <c r="P18" s="672"/>
      <c r="Q18" s="664"/>
      <c r="R18" s="779"/>
      <c r="S18" s="672">
        <f>SUM(LİSE.!G72)</f>
        <v>20</v>
      </c>
      <c r="T18" s="664">
        <f>SUM(LİSE.!H72)</f>
        <v>42</v>
      </c>
      <c r="U18" s="779">
        <f>SUM(LİSE.!I72)</f>
        <v>62</v>
      </c>
      <c r="V18" s="672">
        <f>SUM(LİSE.!G78:G79)</f>
        <v>390</v>
      </c>
      <c r="W18" s="664">
        <f>SUM(LİSE.!H78:H79)</f>
        <v>236</v>
      </c>
      <c r="X18" s="779">
        <f>SUM(LİSE.!I78:I79)</f>
        <v>626</v>
      </c>
      <c r="Y18" s="672"/>
      <c r="Z18" s="664"/>
      <c r="AA18" s="779"/>
      <c r="AB18" s="672"/>
      <c r="AC18" s="664"/>
      <c r="AD18" s="779"/>
    </row>
    <row r="19" spans="1:30" ht="29.1" customHeight="1" thickBot="1" x14ac:dyDescent="0.3">
      <c r="A19" s="1520"/>
      <c r="B19" s="670" t="s">
        <v>604</v>
      </c>
      <c r="C19" s="671">
        <f>SUM(LİSE.!D40,LİSE.!D57,LİSE.!D66:D68,LİSE.!D71,LİSE.!D82)</f>
        <v>7</v>
      </c>
      <c r="D19" s="657">
        <f t="shared" si="1"/>
        <v>427</v>
      </c>
      <c r="E19" s="657">
        <f t="shared" si="2"/>
        <v>407</v>
      </c>
      <c r="F19" s="761">
        <f t="shared" si="3"/>
        <v>834</v>
      </c>
      <c r="G19" s="672">
        <f>SUM(LİSE.!G40)</f>
        <v>44</v>
      </c>
      <c r="H19" s="664">
        <f>SUM(LİSE.!H40)</f>
        <v>24</v>
      </c>
      <c r="I19" s="774">
        <f>SUM(LİSE.!I40)</f>
        <v>68</v>
      </c>
      <c r="J19" s="672">
        <f>SUM(LİSE.!G57)</f>
        <v>103</v>
      </c>
      <c r="K19" s="664">
        <f>SUM(LİSE.!H57)</f>
        <v>92</v>
      </c>
      <c r="L19" s="779">
        <f>SUM(LİSE.!I57)</f>
        <v>195</v>
      </c>
      <c r="M19" s="672"/>
      <c r="N19" s="664"/>
      <c r="O19" s="779"/>
      <c r="P19" s="672">
        <f>SUM(LİSE.!G66:G68)</f>
        <v>165</v>
      </c>
      <c r="Q19" s="664">
        <f>SUM(LİSE.!H66:H68)</f>
        <v>161</v>
      </c>
      <c r="R19" s="779">
        <f>SUM(LİSE.!I66:I68)</f>
        <v>326</v>
      </c>
      <c r="S19" s="672">
        <f>SUM(LİSE.!G71)</f>
        <v>75</v>
      </c>
      <c r="T19" s="664">
        <f>SUM(LİSE.!H71)</f>
        <v>87</v>
      </c>
      <c r="U19" s="779">
        <f>SUM(LİSE.!I71)</f>
        <v>162</v>
      </c>
      <c r="V19" s="672"/>
      <c r="W19" s="664"/>
      <c r="X19" s="779"/>
      <c r="Y19" s="672">
        <f>SUM(LİSE.!G82)</f>
        <v>40</v>
      </c>
      <c r="Z19" s="664">
        <f>SUM(LİSE.!H82)</f>
        <v>43</v>
      </c>
      <c r="AA19" s="779">
        <f>SUM(LİSE.!I82)</f>
        <v>83</v>
      </c>
      <c r="AB19" s="672"/>
      <c r="AC19" s="664"/>
      <c r="AD19" s="779"/>
    </row>
    <row r="20" spans="1:30" ht="29.1" customHeight="1" thickBot="1" x14ac:dyDescent="0.3">
      <c r="A20" s="1521"/>
      <c r="B20" s="800" t="s">
        <v>427</v>
      </c>
      <c r="C20" s="683">
        <f>SUM(C18:C19)</f>
        <v>23</v>
      </c>
      <c r="D20" s="681">
        <f t="shared" si="1"/>
        <v>5980</v>
      </c>
      <c r="E20" s="681">
        <f t="shared" si="2"/>
        <v>2921</v>
      </c>
      <c r="F20" s="762">
        <f t="shared" si="3"/>
        <v>8901</v>
      </c>
      <c r="G20" s="767">
        <f>SUM(G18:G19)</f>
        <v>5111</v>
      </c>
      <c r="H20" s="764">
        <f t="shared" ref="H20:AA20" si="7">SUM(H18:H19)</f>
        <v>2260</v>
      </c>
      <c r="I20" s="776">
        <f t="shared" si="7"/>
        <v>7371</v>
      </c>
      <c r="J20" s="767">
        <f t="shared" si="7"/>
        <v>103</v>
      </c>
      <c r="K20" s="764">
        <f t="shared" si="7"/>
        <v>92</v>
      </c>
      <c r="L20" s="780">
        <f t="shared" si="7"/>
        <v>195</v>
      </c>
      <c r="M20" s="767">
        <f t="shared" si="7"/>
        <v>76</v>
      </c>
      <c r="N20" s="764"/>
      <c r="O20" s="780">
        <f t="shared" si="7"/>
        <v>76</v>
      </c>
      <c r="P20" s="767">
        <f t="shared" si="7"/>
        <v>165</v>
      </c>
      <c r="Q20" s="764">
        <f t="shared" si="7"/>
        <v>161</v>
      </c>
      <c r="R20" s="780">
        <f t="shared" si="7"/>
        <v>326</v>
      </c>
      <c r="S20" s="767">
        <f t="shared" si="7"/>
        <v>95</v>
      </c>
      <c r="T20" s="764">
        <f t="shared" si="7"/>
        <v>129</v>
      </c>
      <c r="U20" s="780">
        <f t="shared" si="7"/>
        <v>224</v>
      </c>
      <c r="V20" s="767">
        <f t="shared" si="7"/>
        <v>390</v>
      </c>
      <c r="W20" s="764">
        <f t="shared" si="7"/>
        <v>236</v>
      </c>
      <c r="X20" s="780">
        <f t="shared" si="7"/>
        <v>626</v>
      </c>
      <c r="Y20" s="767">
        <f t="shared" si="7"/>
        <v>40</v>
      </c>
      <c r="Z20" s="764">
        <f t="shared" si="7"/>
        <v>43</v>
      </c>
      <c r="AA20" s="780">
        <f t="shared" si="7"/>
        <v>83</v>
      </c>
      <c r="AB20" s="767"/>
      <c r="AC20" s="764"/>
      <c r="AD20" s="780"/>
    </row>
    <row r="21" spans="1:30" ht="29.1" customHeight="1" thickBot="1" x14ac:dyDescent="0.3">
      <c r="A21" s="673" t="s">
        <v>809</v>
      </c>
      <c r="B21" s="674" t="s">
        <v>605</v>
      </c>
      <c r="C21" s="675">
        <f>SUM(LİSE.!D28,LİSE.!D56,LİSE.!D61,LİSE.!D65,LİSE.!D70,LİSE.!D77,LİSE.!D85)</f>
        <v>11</v>
      </c>
      <c r="D21" s="657">
        <f t="shared" si="1"/>
        <v>1295</v>
      </c>
      <c r="E21" s="657">
        <f t="shared" si="2"/>
        <v>1733</v>
      </c>
      <c r="F21" s="761">
        <f t="shared" si="3"/>
        <v>3028</v>
      </c>
      <c r="G21" s="672">
        <f>SUM(LİSE.!G28)</f>
        <v>924</v>
      </c>
      <c r="H21" s="664">
        <f>SUM(LİSE.!H28)</f>
        <v>1336</v>
      </c>
      <c r="I21" s="774">
        <f>SUM(LİSE.!I28)</f>
        <v>2260</v>
      </c>
      <c r="J21" s="672">
        <f>SUM(LİSE.!G56)</f>
        <v>24</v>
      </c>
      <c r="K21" s="664">
        <f>SUM(LİSE.!H56)</f>
        <v>19</v>
      </c>
      <c r="L21" s="779">
        <f>SUM(LİSE.!I56)</f>
        <v>43</v>
      </c>
      <c r="M21" s="672">
        <f>SUM(LİSE.!G61)</f>
        <v>96</v>
      </c>
      <c r="N21" s="664">
        <f>SUM(LİSE.!H61)</f>
        <v>117</v>
      </c>
      <c r="O21" s="779">
        <f>SUM(LİSE.!I61)</f>
        <v>213</v>
      </c>
      <c r="P21" s="672">
        <f>SUM(LİSE.!G65)</f>
        <v>29</v>
      </c>
      <c r="Q21" s="664">
        <f>SUM(LİSE.!H65)</f>
        <v>19</v>
      </c>
      <c r="R21" s="779">
        <f>SUM(LİSE.!I65)</f>
        <v>48</v>
      </c>
      <c r="S21" s="672">
        <f>SUM(LİSE.!G70)</f>
        <v>31</v>
      </c>
      <c r="T21" s="664">
        <f>SUM(LİSE.!H70)</f>
        <v>44</v>
      </c>
      <c r="U21" s="779">
        <f>SUM(LİSE.!I70)</f>
        <v>75</v>
      </c>
      <c r="V21" s="672">
        <f>SUM(LİSE.!G77)</f>
        <v>157</v>
      </c>
      <c r="W21" s="664">
        <f>SUM(LİSE.!H77)</f>
        <v>169</v>
      </c>
      <c r="X21" s="779">
        <f>SUM(LİSE.!I77)</f>
        <v>326</v>
      </c>
      <c r="Y21" s="672"/>
      <c r="Z21" s="664"/>
      <c r="AA21" s="779"/>
      <c r="AB21" s="672">
        <f>SUM(LİSE.!G85)</f>
        <v>34</v>
      </c>
      <c r="AC21" s="664">
        <f>SUM(LİSE.!H85)</f>
        <v>29</v>
      </c>
      <c r="AD21" s="779">
        <f>SUM(LİSE.!I85)</f>
        <v>63</v>
      </c>
    </row>
    <row r="22" spans="1:30" ht="29.1" customHeight="1" thickBot="1" x14ac:dyDescent="0.3">
      <c r="A22" s="676" t="s">
        <v>809</v>
      </c>
      <c r="B22" s="677" t="s">
        <v>606</v>
      </c>
      <c r="C22" s="678">
        <v>2</v>
      </c>
      <c r="D22" s="657">
        <f t="shared" si="1"/>
        <v>69</v>
      </c>
      <c r="E22" s="657">
        <f t="shared" si="2"/>
        <v>32</v>
      </c>
      <c r="F22" s="761">
        <f t="shared" si="3"/>
        <v>101</v>
      </c>
      <c r="G22" s="672">
        <f>SUM(LİSE.!G31:G32)</f>
        <v>69</v>
      </c>
      <c r="H22" s="664">
        <f>SUM(LİSE.!H31:H32)</f>
        <v>32</v>
      </c>
      <c r="I22" s="774">
        <f>SUM(LİSE.!I31:I32)</f>
        <v>101</v>
      </c>
      <c r="J22" s="672"/>
      <c r="K22" s="664"/>
      <c r="L22" s="779"/>
      <c r="M22" s="672"/>
      <c r="N22" s="664"/>
      <c r="O22" s="779"/>
      <c r="P22" s="672"/>
      <c r="Q22" s="664"/>
      <c r="R22" s="779"/>
      <c r="S22" s="672"/>
      <c r="T22" s="664"/>
      <c r="U22" s="779"/>
      <c r="V22" s="672"/>
      <c r="W22" s="664"/>
      <c r="X22" s="779"/>
      <c r="Y22" s="672"/>
      <c r="Z22" s="664"/>
      <c r="AA22" s="779"/>
      <c r="AB22" s="672"/>
      <c r="AC22" s="664"/>
      <c r="AD22" s="779"/>
    </row>
    <row r="23" spans="1:30" ht="29.1" customHeight="1" thickBot="1" x14ac:dyDescent="0.3">
      <c r="A23" s="1519" t="s">
        <v>1003</v>
      </c>
      <c r="B23" s="668" t="s">
        <v>607</v>
      </c>
      <c r="C23" s="685">
        <f>SUM(OK_ÖN!D20:D23,OK_ÖN!D36)</f>
        <v>5</v>
      </c>
      <c r="D23" s="657">
        <f t="shared" si="1"/>
        <v>99</v>
      </c>
      <c r="E23" s="657">
        <f t="shared" si="2"/>
        <v>95</v>
      </c>
      <c r="F23" s="761">
        <f t="shared" si="3"/>
        <v>194</v>
      </c>
      <c r="G23" s="672">
        <f>SUM(OK_ÖN!P24)</f>
        <v>84</v>
      </c>
      <c r="H23" s="664">
        <f>SUM(OK_ÖN!Q24)</f>
        <v>85</v>
      </c>
      <c r="I23" s="774">
        <f>SUM(OK_ÖN!R24)</f>
        <v>169</v>
      </c>
      <c r="J23" s="672"/>
      <c r="K23" s="664"/>
      <c r="L23" s="779"/>
      <c r="M23" s="672"/>
      <c r="N23" s="664"/>
      <c r="O23" s="779"/>
      <c r="P23" s="672"/>
      <c r="Q23" s="664"/>
      <c r="R23" s="779"/>
      <c r="S23" s="672"/>
      <c r="T23" s="664"/>
      <c r="U23" s="779"/>
      <c r="V23" s="672">
        <f>SUM(OK_ÖN!P36)</f>
        <v>15</v>
      </c>
      <c r="W23" s="664">
        <f>SUM(OK_ÖN!Q36)</f>
        <v>10</v>
      </c>
      <c r="X23" s="779">
        <f>SUM(OK_ÖN!R36)</f>
        <v>25</v>
      </c>
      <c r="Y23" s="672"/>
      <c r="Z23" s="664"/>
      <c r="AA23" s="779"/>
      <c r="AB23" s="672"/>
      <c r="AC23" s="664"/>
      <c r="AD23" s="779"/>
    </row>
    <row r="24" spans="1:30" ht="29.1" customHeight="1" thickBot="1" x14ac:dyDescent="0.3">
      <c r="A24" s="1520"/>
      <c r="B24" s="670" t="s">
        <v>810</v>
      </c>
      <c r="C24" s="679">
        <f>SUM(OK_ÖN!D73,OK_ÖN!D137)</f>
        <v>2</v>
      </c>
      <c r="D24" s="657">
        <f t="shared" si="1"/>
        <v>58</v>
      </c>
      <c r="E24" s="657">
        <f t="shared" si="2"/>
        <v>59</v>
      </c>
      <c r="F24" s="761">
        <f t="shared" si="3"/>
        <v>117</v>
      </c>
      <c r="G24" s="672">
        <f>SUM(OK_ÖN!P137,OK_ÖN!P73)</f>
        <v>58</v>
      </c>
      <c r="H24" s="664">
        <f>SUM(OK_ÖN!Q137,OK_ÖN!Q73)</f>
        <v>59</v>
      </c>
      <c r="I24" s="774">
        <f>SUM(OK_ÖN!R137,OK_ÖN!R73)</f>
        <v>117</v>
      </c>
      <c r="J24" s="672"/>
      <c r="K24" s="664"/>
      <c r="L24" s="779"/>
      <c r="M24" s="672"/>
      <c r="N24" s="664"/>
      <c r="O24" s="779"/>
      <c r="P24" s="672"/>
      <c r="Q24" s="664"/>
      <c r="R24" s="779"/>
      <c r="S24" s="672"/>
      <c r="T24" s="664"/>
      <c r="U24" s="779"/>
      <c r="V24" s="672"/>
      <c r="W24" s="664"/>
      <c r="X24" s="779"/>
      <c r="Y24" s="672"/>
      <c r="Z24" s="664"/>
      <c r="AA24" s="779"/>
      <c r="AB24" s="672"/>
      <c r="AC24" s="664"/>
      <c r="AD24" s="779"/>
    </row>
    <row r="25" spans="1:30" ht="29.1" customHeight="1" thickBot="1" x14ac:dyDescent="0.3">
      <c r="A25" s="1520"/>
      <c r="B25" s="670" t="s">
        <v>608</v>
      </c>
      <c r="C25" s="679">
        <v>3</v>
      </c>
      <c r="D25" s="657">
        <f t="shared" si="1"/>
        <v>317</v>
      </c>
      <c r="E25" s="657">
        <f t="shared" si="2"/>
        <v>252</v>
      </c>
      <c r="F25" s="761">
        <f t="shared" si="3"/>
        <v>569</v>
      </c>
      <c r="G25" s="672">
        <f>SUM(İLK.!H41:H43)</f>
        <v>317</v>
      </c>
      <c r="H25" s="664">
        <f>SUM(İLK.!I41:I43)</f>
        <v>252</v>
      </c>
      <c r="I25" s="774">
        <f>SUM(İLK.!J41:J43)</f>
        <v>569</v>
      </c>
      <c r="J25" s="672"/>
      <c r="K25" s="664"/>
      <c r="L25" s="779"/>
      <c r="M25" s="672"/>
      <c r="N25" s="664"/>
      <c r="O25" s="779"/>
      <c r="P25" s="672"/>
      <c r="Q25" s="664"/>
      <c r="R25" s="779"/>
      <c r="S25" s="672"/>
      <c r="T25" s="664"/>
      <c r="U25" s="779"/>
      <c r="V25" s="672"/>
      <c r="W25" s="664"/>
      <c r="X25" s="779"/>
      <c r="Y25" s="672"/>
      <c r="Z25" s="664"/>
      <c r="AA25" s="779"/>
      <c r="AB25" s="672"/>
      <c r="AC25" s="664"/>
      <c r="AD25" s="779"/>
    </row>
    <row r="26" spans="1:30" ht="29.1" customHeight="1" thickBot="1" x14ac:dyDescent="0.3">
      <c r="A26" s="1520"/>
      <c r="B26" s="680" t="s">
        <v>609</v>
      </c>
      <c r="C26" s="679">
        <v>4</v>
      </c>
      <c r="D26" s="657">
        <f t="shared" si="1"/>
        <v>394</v>
      </c>
      <c r="E26" s="657">
        <f t="shared" si="2"/>
        <v>361</v>
      </c>
      <c r="F26" s="761">
        <f t="shared" si="3"/>
        <v>755</v>
      </c>
      <c r="G26" s="672">
        <f>SUM(ORTOK.!G40:G43)</f>
        <v>394</v>
      </c>
      <c r="H26" s="664">
        <f>SUM(ORTOK.!H40:H43)</f>
        <v>361</v>
      </c>
      <c r="I26" s="774">
        <f>SUM(ORTOK.!I40:I43)</f>
        <v>755</v>
      </c>
      <c r="J26" s="672"/>
      <c r="K26" s="664"/>
      <c r="L26" s="779"/>
      <c r="M26" s="672"/>
      <c r="N26" s="664"/>
      <c r="O26" s="779"/>
      <c r="P26" s="672"/>
      <c r="Q26" s="664"/>
      <c r="R26" s="779"/>
      <c r="S26" s="672"/>
      <c r="T26" s="664"/>
      <c r="U26" s="779"/>
      <c r="V26" s="672"/>
      <c r="W26" s="664"/>
      <c r="X26" s="779"/>
      <c r="Y26" s="672"/>
      <c r="Z26" s="664"/>
      <c r="AA26" s="779"/>
      <c r="AB26" s="672"/>
      <c r="AC26" s="664"/>
      <c r="AD26" s="779"/>
    </row>
    <row r="27" spans="1:30" ht="29.1" customHeight="1" thickBot="1" x14ac:dyDescent="0.3">
      <c r="A27" s="1520"/>
      <c r="B27" s="680" t="s">
        <v>503</v>
      </c>
      <c r="C27" s="679">
        <v>1</v>
      </c>
      <c r="D27" s="657">
        <f t="shared" si="1"/>
        <v>48</v>
      </c>
      <c r="E27" s="657">
        <f t="shared" si="2"/>
        <v>70</v>
      </c>
      <c r="F27" s="761">
        <f t="shared" si="3"/>
        <v>118</v>
      </c>
      <c r="G27" s="672">
        <f>SUM(LİSE.!G42)</f>
        <v>48</v>
      </c>
      <c r="H27" s="664">
        <f>SUM(LİSE.!H42)</f>
        <v>70</v>
      </c>
      <c r="I27" s="774">
        <f>SUM(LİSE.!I42)</f>
        <v>118</v>
      </c>
      <c r="J27" s="672"/>
      <c r="K27" s="664"/>
      <c r="L27" s="779"/>
      <c r="M27" s="672"/>
      <c r="N27" s="664"/>
      <c r="O27" s="779"/>
      <c r="P27" s="672"/>
      <c r="Q27" s="664"/>
      <c r="R27" s="779"/>
      <c r="S27" s="672"/>
      <c r="T27" s="664"/>
      <c r="U27" s="779"/>
      <c r="V27" s="672"/>
      <c r="W27" s="664"/>
      <c r="X27" s="779"/>
      <c r="Y27" s="672"/>
      <c r="Z27" s="664"/>
      <c r="AA27" s="779"/>
      <c r="AB27" s="672"/>
      <c r="AC27" s="664"/>
      <c r="AD27" s="779"/>
    </row>
    <row r="28" spans="1:30" ht="29.1" customHeight="1" thickBot="1" x14ac:dyDescent="0.3">
      <c r="A28" s="1520"/>
      <c r="B28" s="680" t="s">
        <v>507</v>
      </c>
      <c r="C28" s="679">
        <v>3</v>
      </c>
      <c r="D28" s="657">
        <f t="shared" si="1"/>
        <v>239</v>
      </c>
      <c r="E28" s="657">
        <f t="shared" si="2"/>
        <v>206</v>
      </c>
      <c r="F28" s="761">
        <f t="shared" si="3"/>
        <v>445</v>
      </c>
      <c r="G28" s="672">
        <f>SUM(LİSE.!G43:G45)</f>
        <v>239</v>
      </c>
      <c r="H28" s="664">
        <f>SUM(LİSE.!H43:H45)</f>
        <v>206</v>
      </c>
      <c r="I28" s="774">
        <f>SUM(LİSE.!I43:I45)</f>
        <v>445</v>
      </c>
      <c r="J28" s="672"/>
      <c r="K28" s="664"/>
      <c r="L28" s="779"/>
      <c r="M28" s="672"/>
      <c r="N28" s="664"/>
      <c r="O28" s="779"/>
      <c r="P28" s="672"/>
      <c r="Q28" s="664"/>
      <c r="R28" s="779"/>
      <c r="S28" s="672"/>
      <c r="T28" s="664"/>
      <c r="U28" s="779"/>
      <c r="V28" s="672"/>
      <c r="W28" s="664"/>
      <c r="X28" s="779"/>
      <c r="Y28" s="672"/>
      <c r="Z28" s="664"/>
      <c r="AA28" s="779"/>
      <c r="AB28" s="672"/>
      <c r="AC28" s="664"/>
      <c r="AD28" s="779"/>
    </row>
    <row r="29" spans="1:30" ht="29.1" customHeight="1" thickBot="1" x14ac:dyDescent="0.3">
      <c r="A29" s="1520"/>
      <c r="B29" s="670" t="s">
        <v>603</v>
      </c>
      <c r="C29" s="671">
        <v>3</v>
      </c>
      <c r="D29" s="657">
        <f t="shared" si="1"/>
        <v>544</v>
      </c>
      <c r="E29" s="657">
        <f t="shared" si="2"/>
        <v>193</v>
      </c>
      <c r="F29" s="761">
        <f t="shared" si="3"/>
        <v>737</v>
      </c>
      <c r="G29" s="672">
        <f>SUM(LİSE.!G49:G51)</f>
        <v>544</v>
      </c>
      <c r="H29" s="664">
        <f>SUM(LİSE.!H49:H51)</f>
        <v>193</v>
      </c>
      <c r="I29" s="774">
        <f>SUM(LİSE.!I49:I51)</f>
        <v>737</v>
      </c>
      <c r="J29" s="672"/>
      <c r="K29" s="664"/>
      <c r="L29" s="779"/>
      <c r="M29" s="672"/>
      <c r="N29" s="664"/>
      <c r="O29" s="779"/>
      <c r="P29" s="672"/>
      <c r="Q29" s="664"/>
      <c r="R29" s="779"/>
      <c r="S29" s="672"/>
      <c r="T29" s="664"/>
      <c r="U29" s="779"/>
      <c r="V29" s="672"/>
      <c r="W29" s="664"/>
      <c r="X29" s="779"/>
      <c r="Y29" s="672"/>
      <c r="Z29" s="664"/>
      <c r="AA29" s="779"/>
      <c r="AB29" s="672"/>
      <c r="AC29" s="664"/>
      <c r="AD29" s="779"/>
    </row>
    <row r="30" spans="1:30" ht="29.1" customHeight="1" thickBot="1" x14ac:dyDescent="0.3">
      <c r="A30" s="1520"/>
      <c r="B30" s="686" t="s">
        <v>513</v>
      </c>
      <c r="C30" s="687">
        <v>4</v>
      </c>
      <c r="D30" s="688">
        <f t="shared" si="1"/>
        <v>412</v>
      </c>
      <c r="E30" s="688">
        <f t="shared" si="2"/>
        <v>339</v>
      </c>
      <c r="F30" s="763">
        <f t="shared" si="3"/>
        <v>751</v>
      </c>
      <c r="G30" s="672">
        <f>SUM(LİSE.!G46:G48)</f>
        <v>369</v>
      </c>
      <c r="H30" s="664">
        <f>SUM(LİSE.!H46:H48)</f>
        <v>309</v>
      </c>
      <c r="I30" s="774">
        <f>SUM(LİSE.!I46:I48)</f>
        <v>678</v>
      </c>
      <c r="J30" s="672"/>
      <c r="K30" s="664"/>
      <c r="L30" s="779"/>
      <c r="M30" s="672"/>
      <c r="N30" s="664"/>
      <c r="O30" s="779"/>
      <c r="P30" s="672"/>
      <c r="Q30" s="664"/>
      <c r="R30" s="779"/>
      <c r="S30" s="672"/>
      <c r="T30" s="664"/>
      <c r="U30" s="779"/>
      <c r="V30" s="672">
        <f>SUM(LİSE.!G80)</f>
        <v>43</v>
      </c>
      <c r="W30" s="664">
        <f>SUM(LİSE.!H80)</f>
        <v>30</v>
      </c>
      <c r="X30" s="779">
        <f>SUM(LİSE.!I80)</f>
        <v>73</v>
      </c>
      <c r="Y30" s="672"/>
      <c r="Z30" s="664"/>
      <c r="AA30" s="779"/>
      <c r="AB30" s="672"/>
      <c r="AC30" s="664"/>
      <c r="AD30" s="779"/>
    </row>
    <row r="31" spans="1:30" ht="29.1" customHeight="1" thickBot="1" x14ac:dyDescent="0.3">
      <c r="A31" s="1521"/>
      <c r="B31" s="801" t="s">
        <v>427</v>
      </c>
      <c r="C31" s="690">
        <f>SUM(C23,C25:C30)</f>
        <v>23</v>
      </c>
      <c r="D31" s="681">
        <f t="shared" si="1"/>
        <v>2111</v>
      </c>
      <c r="E31" s="681">
        <f t="shared" si="2"/>
        <v>1575</v>
      </c>
      <c r="F31" s="762">
        <f t="shared" si="3"/>
        <v>3686</v>
      </c>
      <c r="G31" s="768">
        <f>SUM(G23:G30)</f>
        <v>2053</v>
      </c>
      <c r="H31" s="765">
        <f t="shared" ref="H31:X31" si="8">SUM(H23:H30)</f>
        <v>1535</v>
      </c>
      <c r="I31" s="777">
        <f t="shared" si="8"/>
        <v>3588</v>
      </c>
      <c r="J31" s="768"/>
      <c r="K31" s="765"/>
      <c r="L31" s="781"/>
      <c r="M31" s="768"/>
      <c r="N31" s="765"/>
      <c r="O31" s="781"/>
      <c r="P31" s="768"/>
      <c r="Q31" s="765"/>
      <c r="R31" s="781"/>
      <c r="S31" s="768"/>
      <c r="T31" s="765"/>
      <c r="U31" s="781"/>
      <c r="V31" s="768">
        <f t="shared" si="8"/>
        <v>58</v>
      </c>
      <c r="W31" s="765">
        <f t="shared" si="8"/>
        <v>40</v>
      </c>
      <c r="X31" s="781">
        <f t="shared" si="8"/>
        <v>98</v>
      </c>
      <c r="Y31" s="768"/>
      <c r="Z31" s="765"/>
      <c r="AA31" s="781"/>
      <c r="AB31" s="768"/>
      <c r="AC31" s="765"/>
      <c r="AD31" s="781"/>
    </row>
    <row r="32" spans="1:30" s="96" customFormat="1" ht="41.25" customHeight="1" thickBot="1" x14ac:dyDescent="0.3">
      <c r="A32" s="1517" t="s">
        <v>445</v>
      </c>
      <c r="B32" s="1518"/>
      <c r="C32" s="655">
        <f>SUM(C10,C17,C20,C21,C22)</f>
        <v>447</v>
      </c>
      <c r="D32" s="655">
        <f>SUM(D10,D17,D20,D21,D22)</f>
        <v>43663</v>
      </c>
      <c r="E32" s="655">
        <f t="shared" ref="E32:AD32" si="9">SUM(E10,E17,E20,E21,E22)</f>
        <v>40456</v>
      </c>
      <c r="F32" s="655">
        <f t="shared" si="9"/>
        <v>84119</v>
      </c>
      <c r="G32" s="769">
        <f t="shared" si="9"/>
        <v>33279</v>
      </c>
      <c r="H32" s="770">
        <f t="shared" si="9"/>
        <v>30527</v>
      </c>
      <c r="I32" s="772">
        <f t="shared" si="9"/>
        <v>63806</v>
      </c>
      <c r="J32" s="769">
        <f t="shared" si="9"/>
        <v>569</v>
      </c>
      <c r="K32" s="770">
        <f t="shared" si="9"/>
        <v>526</v>
      </c>
      <c r="L32" s="771">
        <f t="shared" si="9"/>
        <v>1095</v>
      </c>
      <c r="M32" s="769">
        <f t="shared" si="9"/>
        <v>2795</v>
      </c>
      <c r="N32" s="770">
        <f t="shared" si="9"/>
        <v>2738</v>
      </c>
      <c r="O32" s="771">
        <f t="shared" si="9"/>
        <v>5533</v>
      </c>
      <c r="P32" s="769">
        <f t="shared" si="9"/>
        <v>1683</v>
      </c>
      <c r="Q32" s="770">
        <f t="shared" si="9"/>
        <v>1676</v>
      </c>
      <c r="R32" s="771">
        <f t="shared" si="9"/>
        <v>3359</v>
      </c>
      <c r="S32" s="769">
        <f t="shared" si="9"/>
        <v>876</v>
      </c>
      <c r="T32" s="770">
        <f t="shared" si="9"/>
        <v>940</v>
      </c>
      <c r="U32" s="771">
        <f t="shared" si="9"/>
        <v>1816</v>
      </c>
      <c r="V32" s="769">
        <f t="shared" si="9"/>
        <v>3091</v>
      </c>
      <c r="W32" s="770">
        <f t="shared" si="9"/>
        <v>2798</v>
      </c>
      <c r="X32" s="771">
        <f t="shared" si="9"/>
        <v>5889</v>
      </c>
      <c r="Y32" s="769">
        <f t="shared" si="9"/>
        <v>204</v>
      </c>
      <c r="Z32" s="770">
        <f t="shared" si="9"/>
        <v>203</v>
      </c>
      <c r="AA32" s="771">
        <f t="shared" si="9"/>
        <v>407</v>
      </c>
      <c r="AB32" s="769">
        <f t="shared" si="9"/>
        <v>1166</v>
      </c>
      <c r="AC32" s="770">
        <f t="shared" si="9"/>
        <v>1048</v>
      </c>
      <c r="AD32" s="771">
        <f t="shared" si="9"/>
        <v>2214</v>
      </c>
    </row>
  </sheetData>
  <sheetProtection password="CEC5" sheet="1" objects="1" scenarios="1"/>
  <mergeCells count="18">
    <mergeCell ref="A5:A10"/>
    <mergeCell ref="A32:B32"/>
    <mergeCell ref="A11:A17"/>
    <mergeCell ref="A18:A20"/>
    <mergeCell ref="A23:A31"/>
    <mergeCell ref="A1:AD1"/>
    <mergeCell ref="A2:AD2"/>
    <mergeCell ref="A3:B4"/>
    <mergeCell ref="C3:C4"/>
    <mergeCell ref="D3:F3"/>
    <mergeCell ref="G3:I3"/>
    <mergeCell ref="J3:L3"/>
    <mergeCell ref="M3:O3"/>
    <mergeCell ref="P3:R3"/>
    <mergeCell ref="S3:U3"/>
    <mergeCell ref="Y3:AA3"/>
    <mergeCell ref="V3:X3"/>
    <mergeCell ref="AB3:AD3"/>
  </mergeCells>
  <pageMargins left="0.31496062992125984" right="0" top="0" bottom="0.19685039370078741" header="0.31496062992125984" footer="0.31496062992125984"/>
  <pageSetup paperSize="9" scale="5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18</vt:i4>
      </vt:variant>
      <vt:variant>
        <vt:lpstr>Adlandırılmış Aralıklar</vt:lpstr>
      </vt:variant>
      <vt:variant>
        <vt:i4>9</vt:i4>
      </vt:variant>
    </vt:vector>
  </HeadingPairs>
  <TitlesOfParts>
    <vt:vector size="27" baseType="lpstr">
      <vt:lpstr>KUR_OK</vt:lpstr>
      <vt:lpstr>YER_YER_OK</vt:lpstr>
      <vt:lpstr>OK_ÖN</vt:lpstr>
      <vt:lpstr>İLK.</vt:lpstr>
      <vt:lpstr>ORTOK.</vt:lpstr>
      <vt:lpstr>LİSE.</vt:lpstr>
      <vt:lpstr>BİR_SIN</vt:lpstr>
      <vt:lpstr>OK_DER_ÖĞ_SAYI</vt:lpstr>
      <vt:lpstr>İLÇE_BAZINDA_ÖĞ_SAY</vt:lpstr>
      <vt:lpstr>SINIF_BAZI_ÖĞ</vt:lpstr>
      <vt:lpstr>DER_BAŞ_DÜŞ_ÖĞ</vt:lpstr>
      <vt:lpstr>İL_İLÇE_NÜF</vt:lpstr>
      <vt:lpstr>İLÇE_BAZIN_ÖĞ_DEĞ</vt:lpstr>
      <vt:lpstr>İL_İLÇE_ÇAĞ_NÜF</vt:lpstr>
      <vt:lpstr>OKUR_YAZAR</vt:lpstr>
      <vt:lpstr>OKULLAŞMA</vt:lpstr>
      <vt:lpstr>ÖĞRT</vt:lpstr>
      <vt:lpstr>PER</vt:lpstr>
      <vt:lpstr>BİR</vt:lpstr>
      <vt:lpstr>BİR_SIN!Yazdırma_Başlıkları</vt:lpstr>
      <vt:lpstr>İLK.!Yazdırma_Başlıkları</vt:lpstr>
      <vt:lpstr>LİSE.!Yazdırma_Başlıkları</vt:lpstr>
      <vt:lpstr>OK_ÖN!Yazdırma_Başlıkları</vt:lpstr>
      <vt:lpstr>ORTOK.!Yazdırma_Başlıkları</vt:lpstr>
      <vt:lpstr>ÖĞRT!Yazdırma_Başlıkları</vt:lpstr>
      <vt:lpstr>PER!Yazdırma_Başlıkları</vt:lpstr>
      <vt:lpstr>SINIF_BAZI_ÖĞ!Yazdırma_Başlıkları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Adnan ARIBAS</dc:creator>
  <cp:lastModifiedBy>Ergin NEBIOGLU</cp:lastModifiedBy>
  <cp:lastPrinted>2018-02-02T11:42:16Z</cp:lastPrinted>
  <dcterms:created xsi:type="dcterms:W3CDTF">2018-01-16T10:19:31Z</dcterms:created>
  <dcterms:modified xsi:type="dcterms:W3CDTF">2018-02-07T11:04:25Z</dcterms:modified>
</cp:coreProperties>
</file>